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7875" firstSheet="1" activeTab="2"/>
  </bookViews>
  <sheets>
    <sheet name="Ведомственная 18" sheetId="1" state="hidden" r:id="rId1"/>
    <sheet name="п.10 вед. бюд. 16" sheetId="2" r:id="rId2"/>
    <sheet name="п.11 " sheetId="3" r:id="rId3"/>
    <sheet name="к 13 разделу" sheetId="4" state="hidden" r:id="rId4"/>
    <sheet name="к 17 разд" sheetId="5" state="hidden" r:id="rId5"/>
    <sheet name="901" sheetId="6" state="hidden" r:id="rId6"/>
    <sheet name="931" sheetId="7" state="hidden" r:id="rId7"/>
    <sheet name="902" sheetId="8" state="hidden" r:id="rId8"/>
    <sheet name="913" sheetId="9" state="hidden" r:id="rId9"/>
    <sheet name="свод" sheetId="10" state="hidden" r:id="rId10"/>
  </sheets>
  <externalReferences>
    <externalReference r:id="rId13"/>
  </externalReferences>
  <definedNames>
    <definedName name="sub_21000" localSheetId="0">'Ведомственная 18'!$A$257</definedName>
    <definedName name="_xlnm.Print_Area" localSheetId="3">'к 13 разделу'!$A$1:$G$65</definedName>
    <definedName name="_xlnm.Print_Area" localSheetId="1">'п.10 вед. бюд. 16'!$A$1:$K$114</definedName>
    <definedName name="_xlnm.Print_Area" localSheetId="2">'п.11 '!$A$1:$K$114</definedName>
  </definedNames>
  <calcPr fullCalcOnLoad="1"/>
</workbook>
</file>

<file path=xl/sharedStrings.xml><?xml version="1.0" encoding="utf-8"?>
<sst xmlns="http://schemas.openxmlformats.org/spreadsheetml/2006/main" count="4318" uniqueCount="683">
  <si>
    <t>районной Думы от 27.12.2011г.№37/275 "О бюджете</t>
  </si>
  <si>
    <t>1008820</t>
  </si>
  <si>
    <t>Программа "Молодой семье - доступное жильё" (федеральные средства)</t>
  </si>
  <si>
    <t>остатки субвенции</t>
  </si>
  <si>
    <t xml:space="preserve">осуществлена передвижка с 3307700 613 в сумме 25 т.р. (увеличение стоимости основных средств) </t>
  </si>
  <si>
    <t xml:space="preserve">осуществлена передвижка на 3307700 612 в сумме 25 т.р.(увеличение стоимости основных средств) </t>
  </si>
  <si>
    <t xml:space="preserve">осуществлена передвижка на 4207700 612 в сумме 135,8 т.р.: д/с №4 -54,8т.р., Б-Чап- 81т.р. (увеличение стоимости основных средств) </t>
  </si>
  <si>
    <t xml:space="preserve">осуществлена передвижка с 4207700 613 в сумме 135,8 т.р.: д/с №4 -54,8т.р., Б-Чап д/с- 81т.р. (увеличение стоимости основных средств) </t>
  </si>
  <si>
    <t>кредит задолженность</t>
  </si>
  <si>
    <t>испол.листы</t>
  </si>
  <si>
    <t>2014 год</t>
  </si>
  <si>
    <t>на 2012 год и плановый период 2013 и 2014 годов"</t>
  </si>
  <si>
    <t xml:space="preserve">Распределение бюджетных ассигнований  по разделам и подразделам классификации расходов  бюджета Светлоярского муниципального района  на 2012 год </t>
  </si>
  <si>
    <t>Распределение бюджетных ассигнований  по разделам, подразделам, целевым статьям и видам расходов классификации расходов  бюджета Светлоярского муниципального района  на 2012 год и 
 плановый период 2013 и 2014 годов</t>
  </si>
  <si>
    <t>доходы</t>
  </si>
  <si>
    <t xml:space="preserve">осуществлена передвижка с 4237700 613  на 612 в сумме 58т.р.: ДШИ (увеличение стоимости основных средств) </t>
  </si>
  <si>
    <t xml:space="preserve">осуществлена передвижка на 4237700 612 на 613 в сумме 58 т.р.: ДШИ (увеличение стоимости основных средств) </t>
  </si>
  <si>
    <t>Субсидии бюджетным учреждениям на финансовое обеспечение муниципального задания на оказание муниципальных услуг</t>
  </si>
  <si>
    <t>Органы юстиции</t>
  </si>
  <si>
    <t>0304</t>
  </si>
  <si>
    <t>прочие</t>
  </si>
  <si>
    <t>2013г</t>
  </si>
  <si>
    <t>2014г</t>
  </si>
  <si>
    <t>собственные</t>
  </si>
  <si>
    <t>предельный 5%</t>
  </si>
  <si>
    <t>остатки субвенц</t>
  </si>
  <si>
    <t>остатки собствен</t>
  </si>
  <si>
    <t>поправки доходы</t>
  </si>
  <si>
    <t xml:space="preserve">к решению Светлоярской районной Думы от________№_______ </t>
  </si>
  <si>
    <t>районной Думы от __________№________ "О бюджете</t>
  </si>
  <si>
    <t>Целевая программа «Реализация  районных  мероприятий  в сфере  культуры Светлоярского муниципального  района 
 на  2012-2014 г.г.»</t>
  </si>
  <si>
    <t>РАЗДЕЛ 3. ПРОФИЦИТ БЮДЖЕТА (со знаком "плюс")                                    ДЕФИЦИТ БЮДЖЕТА (со знаком "минус")</t>
  </si>
  <si>
    <t>3510000</t>
  </si>
  <si>
    <t>Поддержка коммунального хозяйства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</si>
  <si>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</si>
  <si>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издержек.</t>
  </si>
  <si>
    <t>Приложение № 13</t>
  </si>
  <si>
    <t>пожертвования</t>
  </si>
  <si>
    <t>за 2012 ГРБС  931 КСП (поправки от 29.03.2012г)</t>
  </si>
  <si>
    <t>за 2012 (поправки от 29.03.2012г) ГРБС  902</t>
  </si>
  <si>
    <t>за  2012 ГРБС  901</t>
  </si>
  <si>
    <t>за  2012 (попвки от 29.03.2012) ГРБС  913</t>
  </si>
  <si>
    <t>за 2012 (попраки от 29.03.2012) ГРБС  901</t>
  </si>
  <si>
    <t>Общая сумма расходов-сумма безвозмездных- остатки целевых ср-в</t>
  </si>
  <si>
    <t>сумма собственных расходов</t>
  </si>
  <si>
    <t>деф.за счет собств.ср-в</t>
  </si>
  <si>
    <t>Предельный дефицит 5% от собственных доходов</t>
  </si>
  <si>
    <t>Проверка предельный деффицит+остатки собственных</t>
  </si>
  <si>
    <t>Деффицит всего (собств.деф.+остатки целевые)</t>
  </si>
  <si>
    <t>Общая сумма сосбственных доходов- общая сумма собств.расх-в</t>
  </si>
  <si>
    <t xml:space="preserve">ДОЦП "Развитие и поддержка малого и среднего предпринимательства Волгоградской области" на 2009-2012гг. </t>
  </si>
  <si>
    <t>5220100</t>
  </si>
  <si>
    <t>передвижки внутри</t>
  </si>
  <si>
    <t>поощрение КДН (пост)</t>
  </si>
  <si>
    <t>кредит задолженность БУ</t>
  </si>
  <si>
    <t>субсидия на МП</t>
  </si>
  <si>
    <t>субвенция на комп выпад дох</t>
  </si>
  <si>
    <t>мроприятия Чайка</t>
  </si>
  <si>
    <t>субсидия на сбалансир.</t>
  </si>
  <si>
    <t>снятие межбюджета</t>
  </si>
  <si>
    <t>?</t>
  </si>
  <si>
    <t>соглашения поселения</t>
  </si>
  <si>
    <t>соглашение ЛТО</t>
  </si>
  <si>
    <t>питание область</t>
  </si>
  <si>
    <t>котельные Кир,Дуб</t>
  </si>
  <si>
    <t>ИТОГО</t>
  </si>
  <si>
    <t>передвижки в 902</t>
  </si>
  <si>
    <t>ДОЦП "Социальное развитие села на 2009-2012 годы"</t>
  </si>
  <si>
    <t>5220900</t>
  </si>
  <si>
    <t>5200903</t>
  </si>
  <si>
    <t>Мероприятия по развитию газификации в сельской местности (проектирование и строительство внутрипоселкового газопровода в с. Ивановка Светлоярского района)</t>
  </si>
  <si>
    <t>Реализация Закона Волгоградской области от 10 января 2002г. № 661-ОД "О наказах и обращениях избирателей к депутатам Волгоградской областной Думы и главе администрации Волгоградской области"</t>
  </si>
  <si>
    <t>материальная помощь</t>
  </si>
  <si>
    <t>наказы</t>
  </si>
  <si>
    <t>субсидия на газификацию</t>
  </si>
  <si>
    <t>первонач</t>
  </si>
  <si>
    <t xml:space="preserve">за вычетом </t>
  </si>
  <si>
    <t>(5140,3-3400+0,5-2411,1 разница ост)</t>
  </si>
  <si>
    <t>не превыщает           значит все ОК</t>
  </si>
  <si>
    <t>увеличены бюджетные ассигнования за счет средств субсидии на поощрение  победителей конкурса "Лучшая комиссия по делам несовершеннолетних и защите их прав" (пост.АВО от 30.01.12г № 83-п)</t>
  </si>
  <si>
    <t>уменьшены бюджетные ассигнования по осуществоению муниципального контроля по использованию и охране муниципальных земель в связи с не подписанием соглашения о передаче полномочий с Червленовским сельским поселением</t>
  </si>
  <si>
    <t>Осуществлена переброска средств в подраздел 0709 «Другие вопросы в области образования» на ГРБС 913 «МКУ «МЦБ»» в связи с уточнением исполнителя переданных от поселений полномочий по организации сбора, обработки, обобщения, подготовки статистических и отчетных данных, мониторингов в сфере организации в границах поселения электро-, тепло-, газо и водоснабжения населения, водоотведения, снабжения населения топливом</t>
  </si>
  <si>
    <t>учтены остатки средств субвенции на исполнение  государственных полномочий Волгоградской области по хранению,  комплектованию, учету и использованию архивных документов и архивных фондов,  отнесенных к составу архивного фонда Волгоградской области, оставшиеся на 01.01.2012 г.</t>
  </si>
  <si>
    <t>учтены остатки средств субвенции на исполнение  государственных полномочий Волгоградской области по созданию, исполнению функций, обеспечению деятельности муниципальных комиссий по делам несовершеннолетних  и защите их прав, оставшиеся на 01.01.2012 г.</t>
  </si>
  <si>
    <t>учтены остатки средств субвенции на исполнение  государственных полномочий Волгоградской области по организационному обеспечению деятельности  территориальных административных комиссий, оставшиеся на 01.01.2012 г.</t>
  </si>
  <si>
    <t>учтены остатки средств субвенции на исполнение  государственных полномочий Волгоградской области по созданию, исполнению функций, обеспечению деятельности органов опеки и попечительства, оставшиеся на 01.01.2012 г.</t>
  </si>
  <si>
    <r>
      <t>учтены остатки средств субсидии на создание и содержание финансовых органов муниципальных районов,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оставшиеся на 01.01.2012 г.</t>
    </r>
  </si>
  <si>
    <r>
      <t>учтены остатки средств субсидии на реализацию долгосрочной областной целевой программы "Повышение качества государственных и муниципальных услуг путем создания сети многофункциональных  центров предоставления государственных и муниципальных услуг на территории Волгоградской области" на 2009-2011 годы,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оставшиеся на 01.01.2012 г.</t>
    </r>
  </si>
  <si>
    <t>Увеличены бюджетные ассигнования за счёт иных межбюджетных трансфертов из резервного фонда АВО на оказание единовременной материальной помощи пострадавшим от пожара семьям (Пост АВО от 13.02.12 №101-п, от 12.03.12 №147-п)</t>
  </si>
  <si>
    <t>учтены остатки областных средств на проведение аварийно-восстановительных работ на объектах ЖКХ и социальной сферы, пострадавших от урагана 05.09.2007 г., оставшиеся на 01.01.2012 г.</t>
  </si>
  <si>
    <t>осуществлена переброска средств субсидии на выполнение муниципального задания МУ «ЦИТ» из подраздела 0410 «Связь и информатика» ГРБС 913 «МКУ «МЦБ»  в связи с изменением функций ГРБС «МКУ «МЦБ» в отношении бюджетных учреждений</t>
  </si>
  <si>
    <t xml:space="preserve">увеличены бюджетные ассигнования для выплаты субсидии на иные цели МУ «ЦИТ», а именно: на погашение просроченной обоснованной кредиторской задолженности, сложившейся на 01.01.2012 г. </t>
  </si>
  <si>
    <t>Учтена субсидия из областного бюджета на государственную поддержку малого и среднего предпринимательства, включая крестьянские (фермерские) хозяйства. (Пост АВО от 26.03.12 №177-п)</t>
  </si>
  <si>
    <t>Увеличены бюджетные ассигнования на предоставление межбюджетного трансферта на развитие социальной инфраструктуры на реализацию областной адресной программы "Переселение граждан из аварийного жилого фонда на территории Волгоградской области с учетом необходимости развития малоэтажного строительства в 2010 году» за счет субсидии на сбалансированность местных бюджетов в целях погашения сложившейся кредиторской задолженности</t>
  </si>
  <si>
    <t>учтена 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 (Закон ВО № 2266-ОД от 15.12.12 г.)</t>
  </si>
  <si>
    <t>Уменьшены бюджетные ассигнования, предусмотренные на газификацию сельских населённых пунктов в границах поселений Светлоярского муниципального района, а именно: на газификацию с. Цаца, п. Приволжский</t>
  </si>
  <si>
    <t>учтены остатки средств иного межбюджетного трансферта для финансирования услуг ФГБУ по подаче воды в озеро Цаца, оставшиеся на 01.01.2012 г.</t>
  </si>
  <si>
    <t>осуществлена переброска средств субсидии на выполнение муниципального задания МБУ «ДОУ № 4» и МБУ «Большечапурниковский ДОУ» из подраздела 0701 «Дошкольное образование» ГРБС 913 МКУ «МЦБ» в связи с изменением функций ГРБС «МКУ «МЦБ» в отношении бюджетных учреждений</t>
  </si>
  <si>
    <t>Увеличены бюджетные ассигнования за счёт иных межбюджетных трансфертов на выполнение наказов избирателей депутату Волгоградской области А.Н. Полицимако на проведение текущего ремонта электро-оборудования МБУ «Большечапурниковский ДОУ» (Распоряжение Главы АВО от 22.02.12 №152-р)</t>
  </si>
  <si>
    <t xml:space="preserve">увеличены бюджетные ассигнования для выплаты субсидии на иные цели МБУ «ДОУ № 4» и МБУ «Большечапурниковский ДОУ», а именно: на погашение просроченной обоснованной кредиторской задолженности, сложившейся на 01.01.2012 г. </t>
  </si>
  <si>
    <t>осуществлена переброска средств субсидии на выполнение муниципального задания МБУ «ДШИ» из подраздела 0702 «Общее образование» ГРБС 913 МКУ «МЦБ» в связи с изменением функций ГРБС «МКУ «МЦБ» в отношении бюджетных учреждений</t>
  </si>
  <si>
    <t>Осуществлена переброска средств из подраздела 0702 «Общее образование» ГРБС 913 МКУ «МЦБ», предусмотренных на реализацию районных целевых программ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</si>
  <si>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 «ДШИ», а именно: на погашение просроченной обоснованной кредиторской задолженности, сложившейся на 01.01.2012 г.</t>
  </si>
  <si>
    <t>осуществлена переброска средств субсидии на выполнение муниципального задания МБУ «ДОЛ Чайка» с подраздела 0707 «Молодежная политика и оздоровление детей»  ГРБС 913 МКУ «МЦБ»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</si>
  <si>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 «ДОЛ Чайка», а именно: на погашение просроченной обоснованной кредиторской задолженности, сложившейся на 01.01.2012 г.</t>
  </si>
  <si>
    <t>осуществлена переброска средств субсидии на выполнение муниципального задания МБУЗ «Светлоярская ЦРБ» из подраздела 0901 «Стационарная медицинская помощь» с  ГРБС 913 "МКУ «МЦБ"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</si>
  <si>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МБУЗ «Светлоярская ЦРБ», а именно: на погашение исполнительных листов</t>
  </si>
  <si>
    <t>увеличены бюджетные ассигнования для выплаты субсидии на иные цели МБУЗ «Светлоярская ЦРБ», а именно: на погашение просроченной обоснованной кредиторской задолженности, сложившейся на 01.01.2012 г.</t>
  </si>
  <si>
    <t>осуществлена переброска средств субсидии на выполнение муниципального задания МБУЗ «Светлоярская ЦРБ» из подраздела 0902 «Амбулаторная помощь»  с ГРБС 913 "МКУ «МЦБ" 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</si>
  <si>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МБУЗ «Светлоярская ЦРБ», а именно: учтены остатки средств субвенции на осуществление денежных выплат  медицинскому персоналу 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Волгоградской области, оставшиеся на 01.01.2012 г.</t>
  </si>
  <si>
    <t xml:space="preserve">осуществлена переброска средств субсидии на иные цели из подраздела 0909 «Другие вопросы в области здравоохранения» из ГРБС 913 "МКУ «МЦБ»» в связи с изменением функций ГРБС «МКУ «МЦБ» в отношении бюджетных учреждений: а именно: на реализацию МБУЗ «Светлоярская ЦРБ» «Комплексные меры противодействия злоупотреблению наркотиками и их незаконному обороту на территории Светлоярского муниципального района Волгоградской области» на 2010-2012 гг. </t>
  </si>
  <si>
    <t>осуществлена переброска средств субсидии на выполнение муниципального задания МБУЗ «Светлоярская ЦРБ» из подраздела 0903 «Медицинская помощь в дневных стационарах всех типов»  с ГРБС 913 "МКУ «МЦБ"  в связи с изменением функций ГРБС «МКУ «МЦБ» в отношении бюджетных учреждений</t>
  </si>
  <si>
    <t xml:space="preserve">осуществлена переброска средств субсидии на выполнение муниципального задания МБУЗ «Светлоярская ЦРБ» из подраздела 0904 «Скорая медицинская помощь» с ГРБС 913 "МКУ «МЦБ"  в связи с изменением функций ГРБС «МКУ «МЦБ» в отношении бюджетных учреждений </t>
  </si>
  <si>
    <t xml:space="preserve">осуществлена переброска средств субсидии на выполнение муниципального задания МБУЗ «Светлоярская ЦРБ» из подраздела 0907 «Санитарно-эпидемиологическое благополучие»  с ГРБС 913 "МКУ «МЦБ"  в связи с изменением функций ГРБС «МКУ «МЦБ» в отношении бюджетных учреждений </t>
  </si>
  <si>
    <t>учтены остатки средств субсидии на приобретение жилья молодым семьям в рамках реализации долгосрочной областной целевой программы "Молодой семье - доступное жилье" на 2011-2015 годы, оставшиеся на 01.01.2012 г. (обл.ср-ва – 3 890,9 тыс. руб., фед.ср-ва – 1 412,2 тыс. руб.)</t>
  </si>
  <si>
    <t>учтены остатки средств субвенции на вознаграждение за труд, причитающееся приёмным родителям, и предоставлению им мер социальной поддержки, оставшиеся на 01.01.2012 г.</t>
  </si>
  <si>
    <t>учтены остатки средств субвенции на выплату пособий по опеке и попечительству, оставшиеся на 01.01.2012 г.</t>
  </si>
  <si>
    <t>учтены остатки средств субвенции на  обеспечение жильем детей-сирот и детей, оставшихся без попечения родителей, оставшиеся на 01.01.2012 г.</t>
  </si>
  <si>
    <t>осуществлена переброска средств субсидии на выполнение муниципального задания МУ «ЦИТ» в подраздел 0410 «Связь и информатика»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</si>
  <si>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 «ДОУ № 4» и МБУ «Большечапурниковский ДОУ» в подраздел 0701 «Дошкольное образование» 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</si>
  <si>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Увеличены бюджетные за счёт средств районного бюджета на финансирование питания льготников в дошкольной группе МКОУ «Чапурниковская НОШ»</t>
  </si>
  <si>
    <t>Учтены остатки средств родительской платы, оставшиеся на 01.01.2012 г. по детским дошкольным учреждениям</t>
  </si>
  <si>
    <t>увеличены бюджетные ассигнования за счет прочих безвозмездных поступлений (пожертвований) от физических и юридических (на приобретение посуды, стеллажей и стульев, детских кроватей  для детских садов)</t>
  </si>
  <si>
    <t>Мероприятия по землеустройству и землепользованию</t>
  </si>
  <si>
    <t>Обеспечение мероприятий по приватизации, оценка недвижимости, признание прав и регулирование отношений по государственной и муниципальной собственности</t>
  </si>
  <si>
    <t>учтены остатки средств субвенции на реализацию государственных полномочий Волгоградской области по финансовому обеспечению государственных гарантий по предоставлению общего образования в части расходов на реализацию общеобразовательных программ, оставшиеся на 01.01.2012 г.</t>
  </si>
  <si>
    <t>учтены остатки средств субвенции на реализацию государственных полномочий Волгоградской области по финансовому обеспечению государственных гарантий по предоставлению общего образования на ежемесячное денежное вознаграждение за классное руководство, оставшиеся на 01.01.12 г.</t>
  </si>
  <si>
    <t>учтены остатки средств субвенции реализацию социальных  гарантий, установленных Законом Волгоградской области от 26.11.2004 г. № 964-ОД "О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поселках Волгоградской области", оставшиеся на 01.01.2012 г.</t>
  </si>
  <si>
    <t>увеличены бюджетные ассигнования за счёт субвенции на организацию питания детей из малоимущих семей и детей, находящихся на учете у фтизиатра, обучающихся в общеобразовательных  учреждениях (Закон ВО № 2266-ОД от 15.12.12 г.)</t>
  </si>
  <si>
    <t>Увеличены бюджетные ассигнования за счёт средств районного бюджета в целях обеспечения софинансрования реконструкции МОУ «Ивановской ООШ» в с. Ивановка (25,0% доля софинансирования районного бюджета)</t>
  </si>
  <si>
    <t xml:space="preserve">увеличены бюджетные ассигнования за счет прочих безвозмездных поступлений (пожертвований) от физических и юридических лиц (для участия в учебно-тренировочных сборах воспитанникам МКУ «ДЮСШ»)) </t>
  </si>
  <si>
    <t>увеличены бюджетные ассигнования за счет прочих безвозмездных поступлений (пожертвований) от физических и юридических лиц (для приобретения спортивного инвентаря  Червленовской СОШ)</t>
  </si>
  <si>
    <t>осуществлена переброска средств субсидии на выполнение муниципального задания МБУ «ДШИ» в подраздел 0702 «Общее образование»  ГРБС 902 "Администрация Светлоярского муниципального района "в связи с изменением функций ГРБС «МКУ «МЦБ» в отношении бюджетных учреждений</t>
  </si>
  <si>
    <t>осуществлена переброска средств субсидии на иные цели МБУ «ДШИ» в подраздел 0702 «Общее образование» ГРБС 902 "Администрация Светлоярского муниципального района" в связи с изменением функций ГРБС «МКУ «МЦБ» в отношении бюджетных учреждений, а именно: на реализацию районной целевой программы «Обеспечение пожарной безопасности в учреждениях культуры Светлоярского муниципального района на 2012-2014 гг.»</t>
  </si>
  <si>
    <t>увеличены бюджетные ассигнования на софинансирование мероприятий по организации отдыха детей в каникулярный период в лагерях дневного пребывания на базе муниципальных образовательных учреждений за счет средств районного бюджета</t>
  </si>
  <si>
    <t>осуществлена переброска средств субсидии на выполнение муниципального задания МБУ «ДОЛ Чайка» в подраздел 0707 «Молодежная политика и оздоровление детей»  ГРБС 902 «Администрация Светлоярского муниципального района» в связи с изменением функций ГРБС «МКУ «МЦБ» в отношении бюджетных учреждений</t>
  </si>
  <si>
    <t>увеличены бюджетные ассигнования за счет прочих безвозмездных поступлений (пожертвований) от физических и юридических лиц (для объектов МКУ «УМХ» - на ремонт Червленовского ДОУ и на приобретение строительных материалов для ремонта сантехники Цацинского ДОУ)</t>
  </si>
  <si>
    <t>Осуществлена переброска средств из подраздела 0104 «Функционирование Правительства РФ. Высших исполнительных органов государственной власти субъектов РФ, местных администраций» из ГРБС 902 «Администрация Светлоярского муниципального района» в связи с уточнением исполнителя переданных от поселений полномочий по организации сбора, обработки, обобщения, подготовки статистических и отчетных данных, мониторингов в сфере организации в границах поселения электро-, тепло-, газо и водоснабжения населения, водоотведения, снабжения населения топливом</t>
  </si>
  <si>
    <t xml:space="preserve">увеличены бюджетные ассигнования за счет прочих безвозмездных поступлений (пожертвований) от физических и юридических лиц (для  приобретения пылесоса МКУ «Районный историко-краеведческий музей») </t>
  </si>
  <si>
    <t>осуществлена переброска средств субсидии на выполнение муниципального задания МБУЗ «Светлоярская ЦРБ» в подраздел 0901 «Стационарная медицинская помощь» в ГРБС 902 «Администрация Светлоярского муниципального района» 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</si>
  <si>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0902 «Амбулаторная помощь»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</si>
  <si>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0903 «Медицинская помощь в дневных стационарах всех типов»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</si>
  <si>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0904 «Скорая медицинская помощь»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</si>
  <si>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0907 «Санитарно-эпидемиологическое благополучие»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</si>
  <si>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 xml:space="preserve">осуществлена переброска средств субсидии на иные цели в подраздел 0902 «Амбулаторная помощь» на ГРБС 902 "Администрация Светлоярского муниципального района " в связи с изменением функций ГРБС «МКУ «МЦБ» в отношении бюджетных учреждений: а именно: на реализацию МБУЗ «Светлоярская ЦРБ» «Комплексные меры противодействия злоупотреблению наркотиками и их незаконному обороту на территории Светлоярского муниципального района Волгоградской области» на 2010-2012 гг.  </t>
  </si>
  <si>
    <t>учтены остатки средств субвенции на организацию питания детей из малоимущих семей и детей, находящихся на учете у фтизиатра, обучающихся в общеобразовательных  учреждениях, оставшиеся на 01.01.2012 г.</t>
  </si>
  <si>
    <t>из 613</t>
  </si>
  <si>
    <t xml:space="preserve"> в 612</t>
  </si>
  <si>
    <t>Бюджетные инвестиции в объекты капитального строительства, не включённые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</si>
  <si>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</si>
  <si>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(объектов капитального строительтсва собственности муниципальных образований)</t>
  </si>
  <si>
    <t>Бюджетные инвестиции в объекты капитального строительства собственности муниицпальных образований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</si>
  <si>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</si>
  <si>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</si>
  <si>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</si>
  <si>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</si>
  <si>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</si>
  <si>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</si>
  <si>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</si>
  <si>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</si>
  <si>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Мобилизационная и вневойсковая подготовка</t>
  </si>
  <si>
    <t>Национальная оборона</t>
  </si>
  <si>
    <t>Обеспечение пожарной безопасности</t>
  </si>
  <si>
    <t>9904004</t>
  </si>
  <si>
    <t>Ведомство</t>
  </si>
  <si>
    <t xml:space="preserve">Приложение 18  </t>
  </si>
  <si>
    <t xml:space="preserve"> 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</si>
  <si>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</si>
  <si>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</si>
  <si>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</si>
  <si>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</si>
  <si>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</si>
  <si>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</si>
  <si>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</si>
  <si>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Органы внутренних дел</t>
  </si>
  <si>
    <t>03</t>
  </si>
  <si>
    <t>Общегосударственные вопросы</t>
  </si>
  <si>
    <t>Глава муниципального образования</t>
  </si>
  <si>
    <t>Центральный аппарат</t>
  </si>
  <si>
    <t>Руководитель контрольно-счетной палаты муниципального образования и его заместители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</si>
  <si>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</si>
  <si>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</si>
  <si>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</si>
  <si>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</si>
  <si>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</si>
  <si>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</si>
  <si>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</si>
  <si>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Другие вопросы в области национальной экономики</t>
  </si>
  <si>
    <t>Выполнение функций органами местного самоуправления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</si>
  <si>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</si>
  <si>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</si>
  <si>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</si>
  <si>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Коммунальное хозяйство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</si>
  <si>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</si>
  <si>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</si>
  <si>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>0020000</t>
  </si>
  <si>
    <t>0020300</t>
  </si>
  <si>
    <t>0020400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</si>
  <si>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</si>
  <si>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</si>
  <si>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</si>
  <si>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</si>
  <si>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</si>
  <si>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</si>
  <si>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</si>
  <si>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0022500</t>
  </si>
  <si>
    <t>11</t>
  </si>
  <si>
    <t>Прочие расходы</t>
  </si>
  <si>
    <t>013</t>
  </si>
  <si>
    <t>12</t>
  </si>
  <si>
    <t>0700000</t>
  </si>
  <si>
    <t>Резервные фонды местных администраций</t>
  </si>
  <si>
    <t>0700500</t>
  </si>
  <si>
    <t>Национальная безопасность и правоохранительная деятельность</t>
  </si>
  <si>
    <t>14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</si>
  <si>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</si>
  <si>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</si>
  <si>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</si>
  <si>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</si>
  <si>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0920000</t>
  </si>
  <si>
    <t>0920300</t>
  </si>
  <si>
    <t>"Комплексная программа профилактики правонарушений в Светлоярском муниципальном районе Волгоградской области на 2007-2010 г.г."</t>
  </si>
  <si>
    <t>7950000</t>
  </si>
  <si>
    <t>003</t>
  </si>
  <si>
    <t>05</t>
  </si>
  <si>
    <t>006</t>
  </si>
  <si>
    <t>08</t>
  </si>
  <si>
    <t>001</t>
  </si>
  <si>
    <t>Мероприятия в области строительства, архитектуры и градостроительства</t>
  </si>
  <si>
    <t>3380000</t>
  </si>
  <si>
    <t>1020000</t>
  </si>
  <si>
    <t>1020102</t>
  </si>
  <si>
    <t>Бюджетные инвестиции в объекты капитального строительства собственности  муниципальных образований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</si>
  <si>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</si>
  <si>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</si>
  <si>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</si>
  <si>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</si>
  <si>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</si>
  <si>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</si>
  <si>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</si>
  <si>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4209900</t>
  </si>
  <si>
    <t>Выполнение функций бюджетными учреждениями</t>
  </si>
  <si>
    <t>Целевые программы муниципальных образований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</si>
  <si>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</si>
  <si>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</si>
  <si>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</si>
  <si>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</si>
  <si>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Совершенствование организации питания учащихся в общеобразовательных учреждениях</t>
  </si>
  <si>
    <t>4361200</t>
  </si>
  <si>
    <t>Иные безвозмездные и безвозвратные перечисления</t>
  </si>
  <si>
    <t>5200000</t>
  </si>
  <si>
    <t>Целевая программа "Повышение безопасности дорожного движения на территории Светлоярского муниципального района Волгоградской области на 2008-2012 годы"</t>
  </si>
  <si>
    <t>Молодежная политика и оздоровление детей</t>
  </si>
  <si>
    <t>4310000</t>
  </si>
  <si>
    <t>4310100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</si>
  <si>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</si>
  <si>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</si>
  <si>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</si>
  <si>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09</t>
  </si>
  <si>
    <t>Приобретение автобусов для государственных и муниицпальных школ в сельской местности</t>
  </si>
  <si>
    <t>Выполнение функций государственными органами</t>
  </si>
  <si>
    <t>012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</si>
  <si>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</si>
  <si>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</si>
  <si>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</si>
  <si>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Культура </t>
  </si>
  <si>
    <t>Музеи и постоянные выставки</t>
  </si>
  <si>
    <t>4410000</t>
  </si>
  <si>
    <t>4419900</t>
  </si>
  <si>
    <t>Стационарная медицинская помощь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</si>
  <si>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</si>
  <si>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</si>
  <si>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</si>
  <si>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</si>
  <si>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</si>
  <si>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</si>
  <si>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</si>
  <si>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Амбулаторная помощь</t>
  </si>
  <si>
    <t>Фельдшерско-акушерские пункты</t>
  </si>
  <si>
    <t>4780000</t>
  </si>
  <si>
    <t>Денежные выплаты медицинкому персоналу фельдшерско-акушерских пунктов, врачам, фельдшерам и медицинским сетрам скорой медицинской помощи</t>
  </si>
  <si>
    <t>5201800</t>
  </si>
  <si>
    <t>Скорая медицинская помощь</t>
  </si>
  <si>
    <t>Физическая культура и спорт</t>
  </si>
  <si>
    <t>Социальная политика</t>
  </si>
  <si>
    <t>10</t>
  </si>
  <si>
    <t>Пенсионное обеспечение</t>
  </si>
  <si>
    <t>Пенсии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</si>
  <si>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</si>
  <si>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</si>
  <si>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</si>
  <si>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</si>
  <si>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</si>
  <si>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</si>
  <si>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</si>
  <si>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Социальная помощь</t>
  </si>
  <si>
    <t>5050000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</si>
  <si>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</si>
  <si>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</si>
  <si>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</si>
  <si>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</si>
  <si>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Охрана семьи и детства</t>
  </si>
  <si>
    <t>5201000</t>
  </si>
  <si>
    <t>Выплаты семьям опекунов на содержание подопечных детей</t>
  </si>
  <si>
    <t>Межбюджетные трансферты</t>
  </si>
  <si>
    <t>5210000</t>
  </si>
  <si>
    <t>Председатель Светлоярской районной Думы</t>
  </si>
  <si>
    <t>Ведемство</t>
  </si>
  <si>
    <t>тыс.руб.</t>
  </si>
  <si>
    <t>Светлоярская районная Дума</t>
  </si>
  <si>
    <t xml:space="preserve">Администрация Светлоярского муниципального района </t>
  </si>
  <si>
    <t>Муниципальное учреждение "Межотраслевая централизованная бухгалтерия"</t>
  </si>
  <si>
    <t xml:space="preserve">Контрольно-счетная палата Светлоярского муниципального района </t>
  </si>
  <si>
    <t>5220000</t>
  </si>
  <si>
    <t>Региональные целевые программы</t>
  </si>
  <si>
    <t>Иные безвозмездные и безвозвратые перечисления</t>
  </si>
  <si>
    <t>Перечисления другим бюджетам бюджетной системы Российской Федерации</t>
  </si>
  <si>
    <t>Связь и информатика</t>
  </si>
  <si>
    <t>Информационные технологи и связь</t>
  </si>
  <si>
    <t>3300000</t>
  </si>
  <si>
    <t>Учреждения по внешкольной работе с детьми</t>
  </si>
  <si>
    <t>4230000</t>
  </si>
  <si>
    <t>4239900</t>
  </si>
  <si>
    <t>4319900</t>
  </si>
  <si>
    <t>Медицинская помощь в дневных стационарах всех типов</t>
  </si>
  <si>
    <t>А. С. Багдасарян</t>
  </si>
  <si>
    <t>Центры спортивной подготовки</t>
  </si>
  <si>
    <t>4820000</t>
  </si>
  <si>
    <t>4829900</t>
  </si>
  <si>
    <t xml:space="preserve">Мероприятия в области здравоохранения, спорта и физической культуры, туризма </t>
  </si>
  <si>
    <t>5129700</t>
  </si>
  <si>
    <t>0029502</t>
  </si>
  <si>
    <t>0929600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</si>
  <si>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</si>
  <si>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</si>
  <si>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</si>
  <si>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Другие общегосударственные вопросы </t>
  </si>
  <si>
    <t>4219502</t>
  </si>
  <si>
    <t>Ежемесячное денежное вознаграждение за классное руководство</t>
  </si>
  <si>
    <t>5200900</t>
  </si>
  <si>
    <t>Проведение мероприятий для детей и молодёжи</t>
  </si>
  <si>
    <t>4529502</t>
  </si>
  <si>
    <t>4419502</t>
  </si>
  <si>
    <t>Строительство физкультурно - оздоровительного комплекса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</si>
  <si>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</si>
  <si>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</si>
  <si>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</si>
  <si>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</si>
  <si>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</si>
  <si>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Воинские формирования (органы, подразделения)</t>
  </si>
  <si>
    <t>2020000</t>
  </si>
  <si>
    <t>Обеспечение функционирования в сфере национальной безопасности и правоохранительной деятельности</t>
  </si>
  <si>
    <t>2026700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</si>
  <si>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</si>
  <si>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</si>
  <si>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5210600</t>
  </si>
  <si>
    <t>0930000</t>
  </si>
  <si>
    <t>Учреждения по обеспечению хозяйственного обслуживания</t>
  </si>
  <si>
    <t>5229800</t>
  </si>
  <si>
    <t>Региональная целевая программа "Повышение качества государственных и муниципальных услуг путём создания сети многофункциональных центров предоставления государственных и муниципальных услуг на территории Волгоградской области"</t>
  </si>
  <si>
    <t>Региональная целевая программа "Создание информационных систем обеспечения градостраительной деятельности на территории Волгоградской области"</t>
  </si>
  <si>
    <t>5220802</t>
  </si>
  <si>
    <t>4209502</t>
  </si>
  <si>
    <t>4239502</t>
  </si>
  <si>
    <t>4319502</t>
  </si>
  <si>
    <t>Санитарно-эпидемиологическое благополучие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</si>
  <si>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</si>
  <si>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</si>
  <si>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</si>
  <si>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0650300</t>
  </si>
  <si>
    <t>Процентные платежи по муниципальному долгу</t>
  </si>
  <si>
    <t>Целевая программа "Развитие и поддержка малого и среднего предпринимательтсва в Светлоярском муниципальном районе" на 2010-2012 гг.</t>
  </si>
  <si>
    <t>Районные целевые программы</t>
  </si>
  <si>
    <t>7950100</t>
  </si>
  <si>
    <t>Благоустройство</t>
  </si>
  <si>
    <t>Целевая программа "Комплексные меры противодействия злоупотреблению наркотиками и их незаконному обороту на территории Светлоярского муниципального района Волгоградской области" на 2010-2012 годы</t>
  </si>
  <si>
    <t>7950400</t>
  </si>
  <si>
    <t>7950300</t>
  </si>
  <si>
    <t>Средства массовой информации</t>
  </si>
  <si>
    <t>00</t>
  </si>
  <si>
    <t>Обслуживание государственного внутреннего и муниципального долга</t>
  </si>
  <si>
    <t>13</t>
  </si>
  <si>
    <t xml:space="preserve">Среднесрочная целевая программа "Обеспечение пожарной безопасности образовательных учреждений Светлоярского муниципального района" на 2011-2012 годы" </t>
  </si>
  <si>
    <t>7950200</t>
  </si>
  <si>
    <t>7950500</t>
  </si>
  <si>
    <t>Здравоохранение</t>
  </si>
  <si>
    <t>4790000</t>
  </si>
  <si>
    <t>Дезинфекционные станции</t>
  </si>
  <si>
    <t>Другие вопросы в области здравоохранения</t>
  </si>
  <si>
    <t>7950600</t>
  </si>
  <si>
    <t>017</t>
  </si>
  <si>
    <t>Транспорт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</si>
  <si>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</si>
  <si>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</si>
  <si>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</si>
  <si>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4297800</t>
  </si>
  <si>
    <t>Массовый спорт</t>
  </si>
  <si>
    <t>.</t>
  </si>
  <si>
    <t>7950800</t>
  </si>
  <si>
    <t>4400000</t>
  </si>
  <si>
    <t>Реализация государственных функций, связанных с общегосударственным управлением</t>
  </si>
  <si>
    <t>Реализация Закона Волгоградской области от 10.01.2002 г. № 661-ОД "О наказахи обращениях избирателей к депутатам Волгоградской областной Думы и главе администрации Волгоградской области"</t>
  </si>
  <si>
    <t xml:space="preserve">Переподготовка и повышение квалификации </t>
  </si>
  <si>
    <t>Организационно-воспитательная работа с молодёжью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</si>
  <si>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</si>
  <si>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</si>
  <si>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</si>
  <si>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Центры спортивной подготовки (сборные команды)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</si>
  <si>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</si>
  <si>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2190100</t>
  </si>
  <si>
    <t>Подготовка населения и организаций к действиям в чрезвычайной ситуации в мирное и военное время</t>
  </si>
  <si>
    <t>Мероприятия по гражданской обороне</t>
  </si>
  <si>
    <t>2190000</t>
  </si>
  <si>
    <t>ИТОГО расходов по ГРБС</t>
  </si>
  <si>
    <t>0939502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</si>
  <si>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</si>
  <si>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</si>
  <si>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2180000</t>
  </si>
  <si>
    <t>Мероприятия по предупреждению и ликвидации последствий чрезвычайных ситуаций и стихийных бедствий</t>
  </si>
  <si>
    <t>Проведение мероприятий для детей и молодежи</t>
  </si>
  <si>
    <t>Культура, кинематография</t>
  </si>
  <si>
    <t>Доплаты к пенсиям, дополнительное пенсионное обеспечение</t>
  </si>
  <si>
    <t>Содержание ребёнка в семье опекуна и приёмной семье, а также вознаграждение, причитающееся приёмному родителю</t>
  </si>
  <si>
    <t>5201300</t>
  </si>
  <si>
    <t>5201301</t>
  </si>
  <si>
    <t>5201302</t>
  </si>
  <si>
    <t xml:space="preserve">Вознаграждение за труд приёмным родителям (патронатному воспитателю) </t>
  </si>
  <si>
    <t>5220224</t>
  </si>
  <si>
    <t>Государственная поддержка за реализованную продукцию животноводства ЛПХ</t>
  </si>
  <si>
    <t>5222104</t>
  </si>
  <si>
    <t>5222100</t>
  </si>
  <si>
    <t>ДОЦП "Развитие межбюджетных отношений Волгоградской области на 2010-2015 годы"</t>
  </si>
  <si>
    <t>Субсидии на обеспечение сбалансированности местных бюджетов муниципальных районов (городских округов)</t>
  </si>
  <si>
    <t>4810000</t>
  </si>
  <si>
    <t>4810100</t>
  </si>
  <si>
    <t>Мероприятия в области санитарно-эпидемиологического надзора</t>
  </si>
  <si>
    <t>Борьба с эпидемиями</t>
  </si>
  <si>
    <t>Целевая программа "Комплексная программа профилактики правонарушений в Светлоярском муниципальном районе Волгоградской области" на 2011-2013 годы</t>
  </si>
  <si>
    <t>7950900</t>
  </si>
  <si>
    <t>3307700</t>
  </si>
  <si>
    <t>Обеспечение деятельности бюджетных учреждений</t>
  </si>
  <si>
    <t>Субсидии бюджетным учреждениям на финансовое обеспечение муниципального задания на оказание муниицпальных услуг</t>
  </si>
  <si>
    <t>613</t>
  </si>
  <si>
    <t>Обеспечение деятельности казённых учреждений</t>
  </si>
  <si>
    <t>Выполнение функций казёнными учреждениями</t>
  </si>
  <si>
    <t>Уплата налога на имущество  организаций и земельного налога органами муниципальной власти и казенными учреждениями</t>
  </si>
  <si>
    <t>4207700</t>
  </si>
  <si>
    <t>5222700</t>
  </si>
  <si>
    <t>Долгосрочная областная целевая программа "Развитие дошкольного образования Волгоградской области" на 2011 - 2013 годы</t>
  </si>
  <si>
    <t>4237700</t>
  </si>
  <si>
    <t>Целевая программа "Обеспечение пожарной безопасности в учреждениях культуры Светлоярского муниципального района на 2012-2014 гг."</t>
  </si>
  <si>
    <t>4320400</t>
  </si>
  <si>
    <t>Мероприятия по организации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</si>
  <si>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4327700</t>
  </si>
  <si>
    <t>Дворцы,  дома культуры, другие учреждения культуры и мероприятия по комплектованию книжных фондов библиотек муниципальных образований</t>
  </si>
  <si>
    <t>4707700</t>
  </si>
  <si>
    <t>4717700</t>
  </si>
  <si>
    <t>4787700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</si>
  <si>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</si>
  <si>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</si>
  <si>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5210211</t>
  </si>
  <si>
    <t>Оплата жилищно-коммунальных услуг педагогическим работникам образовательных учреждений, работающим и проживающим в сельской местности</t>
  </si>
  <si>
    <t>Оплата жилищно-коммунальных услуг сельским специалистам</t>
  </si>
  <si>
    <t>5210208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</si>
  <si>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</si>
  <si>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5201002</t>
  </si>
  <si>
    <t>4829502</t>
  </si>
  <si>
    <t>Мероприятия молодёжной политики</t>
  </si>
  <si>
    <t>4310102</t>
  </si>
  <si>
    <t>Субсидии бюджетным учреждениям на иные цели</t>
  </si>
  <si>
    <t>612</t>
  </si>
  <si>
    <t>4797700</t>
  </si>
  <si>
    <t>9990000</t>
  </si>
  <si>
    <t>Условно утверждённые расходы</t>
  </si>
  <si>
    <t>Дорожное хозяйство (дорожные фонды)</t>
  </si>
  <si>
    <t>3380100</t>
  </si>
  <si>
    <t>Отдельные мероприятия в области строительства, архитектуры и градостроительства</t>
  </si>
  <si>
    <t>Целевая программа "Охрана окружающей среды и рационального природопользования на территории Светлоярского муниципального района" на 2012-2014 гг.</t>
  </si>
  <si>
    <t>7951100</t>
  </si>
  <si>
    <t>Целевая программа "Развитие образования в Светлоярском муниципальном районе на 2012-2014 годы"</t>
  </si>
  <si>
    <t>7951200</t>
  </si>
  <si>
    <t>Целевая программа "Молодежь" Светлоярского муниципального района Волгоградской области на 2012-2014 годы"</t>
  </si>
  <si>
    <t>7951000</t>
  </si>
  <si>
    <t>Целевая программа «Реализация  районных  мероприятий  в 
 сфере  культуры Светлоярского муниципального  района 
 на  2012-2014 г.г.»</t>
  </si>
  <si>
    <t>4577700</t>
  </si>
  <si>
    <t>План на 2012 год</t>
  </si>
  <si>
    <t>План на 2013 год</t>
  </si>
  <si>
    <t>План на 2014 год</t>
  </si>
  <si>
    <t>Ведомственная структура расходов бюджета Светлоярского муниципального района на 2012 год и плановый период 2013 и 2014 гг.</t>
  </si>
  <si>
    <t>7951300</t>
  </si>
  <si>
    <t>Целевая программа «Развитие физической культуры 
и спорта в Светлоярском муниципальном 
районе на 2012 – 2014 гг.»</t>
  </si>
  <si>
    <t>Обеспечение деятельности подведомственных учреждений</t>
  </si>
  <si>
    <t>4409900</t>
  </si>
  <si>
    <t>0937700</t>
  </si>
  <si>
    <t>"О бюджете Светлоярского муниципального района</t>
  </si>
  <si>
    <t>тыс. руб.</t>
  </si>
  <si>
    <t>Раздел, подраздел</t>
  </si>
  <si>
    <t>Наименование показателей</t>
  </si>
  <si>
    <t>Изменения</t>
  </si>
  <si>
    <t>План с изменениями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</si>
  <si>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</si>
  <si>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</si>
  <si>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</si>
  <si>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</si>
  <si>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</si>
  <si>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</si>
  <si>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</si>
  <si>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0107</t>
  </si>
  <si>
    <t>0111</t>
  </si>
  <si>
    <t>0113</t>
  </si>
  <si>
    <t>0300</t>
  </si>
  <si>
    <t>0309</t>
  </si>
  <si>
    <t>0310</t>
  </si>
  <si>
    <t>0400</t>
  </si>
  <si>
    <t>0405</t>
  </si>
  <si>
    <t>0408</t>
  </si>
  <si>
    <t>0410</t>
  </si>
  <si>
    <t>0412</t>
  </si>
  <si>
    <t>0500</t>
  </si>
  <si>
    <t>0501</t>
  </si>
  <si>
    <t>Жилищное хозяйство</t>
  </si>
  <si>
    <t>0502</t>
  </si>
  <si>
    <t>0503</t>
  </si>
  <si>
    <t>0600</t>
  </si>
  <si>
    <t>0603</t>
  </si>
  <si>
    <t>Охрана объектов растительного и животного мира  и среды их обитания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</si>
  <si>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</si>
  <si>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</si>
  <si>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</si>
  <si>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</si>
  <si>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</si>
  <si>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</si>
  <si>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</si>
  <si>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</si>
  <si>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</si>
  <si>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</si>
  <si>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</si>
  <si>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0903</t>
  </si>
  <si>
    <t>0904</t>
  </si>
  <si>
    <t>0907</t>
  </si>
  <si>
    <t>0909</t>
  </si>
  <si>
    <t>1000</t>
  </si>
  <si>
    <t>1001</t>
  </si>
  <si>
    <t>1003</t>
  </si>
  <si>
    <t>1004</t>
  </si>
  <si>
    <t>1100</t>
  </si>
  <si>
    <t>1102</t>
  </si>
  <si>
    <t>1200</t>
  </si>
  <si>
    <t>1202</t>
  </si>
  <si>
    <t>1300</t>
  </si>
  <si>
    <t>1301</t>
  </si>
  <si>
    <t>9800</t>
  </si>
  <si>
    <t>Итого расходов:</t>
  </si>
  <si>
    <t>7900</t>
  </si>
  <si>
    <t>Предельно допустимый дефицит согласно БК РФ</t>
  </si>
  <si>
    <t>А.С.Багдасарян</t>
  </si>
  <si>
    <t>Приложение 17   к решению Светлоярской</t>
  </si>
  <si>
    <t>2012 год</t>
  </si>
  <si>
    <t>2013 год</t>
  </si>
  <si>
    <t xml:space="preserve">ДОЦП "Повышение качества государственных и муниицпальных услуг путём создания сети МФЦ предоставления государственных и муниицпальных услуг на территории Волгоградской области" на 2009-2011гг. </t>
  </si>
  <si>
    <t>5221600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</si>
  <si>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</si>
  <si>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</si>
  <si>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0810000</t>
  </si>
  <si>
    <t>Выполнение научно-исследовательских и опытно-конструкторских работ по муниципальным контрактам</t>
  </si>
  <si>
    <t>0817000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</si>
  <si>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</si>
  <si>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</si>
  <si>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</si>
  <si>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</si>
  <si>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Федеральные целевые программы</t>
  </si>
  <si>
    <t>1000000</t>
  </si>
  <si>
    <t>Другие вопросы в области здраоохранения</t>
  </si>
  <si>
    <t>Доплаты к пенсиям</t>
  </si>
  <si>
    <t>5220805</t>
  </si>
  <si>
    <t>501</t>
  </si>
  <si>
    <t>Субсидии на обеспечение жильём</t>
  </si>
  <si>
    <t>Долгосрочная областная целевая программа "Жилище" на 2009-2011 годы</t>
  </si>
  <si>
    <t>5220800</t>
  </si>
  <si>
    <t>Подпрограмма "Молодой семье - доступное жильё" на 2009-2011 гг.</t>
  </si>
  <si>
    <t xml:space="preserve">Физическая культура </t>
  </si>
  <si>
    <t xml:space="preserve">ВСЕГО РАСХОДОВ </t>
  </si>
  <si>
    <t>Наименование раздела, подраздела</t>
  </si>
  <si>
    <t>Сумма изменений, тыс. руб. ("+"-увеличение, "-"-уменьшение</t>
  </si>
  <si>
    <t>Причина изменений</t>
  </si>
  <si>
    <t>Итого по 0100 "Общегосударственные вопросы"</t>
  </si>
  <si>
    <t>передвижка</t>
  </si>
  <si>
    <t>субсидия налог на имущество</t>
  </si>
  <si>
    <t>Итого</t>
  </si>
  <si>
    <t>Функционирование высшего должностного лица МО</t>
  </si>
  <si>
    <t>Функционирование Правительства РФ. Высших исполнительных органов государственной власти субъектов РФ, местных администраций</t>
  </si>
  <si>
    <t>Пожарная безопасность</t>
  </si>
  <si>
    <t>Итого по 0300 "Национальная безопасность и правоохранительная деятельность"</t>
  </si>
  <si>
    <t>Мероприятия в области сельхозпроизводства</t>
  </si>
  <si>
    <t>0409</t>
  </si>
  <si>
    <t>Дорожное хозяйство</t>
  </si>
  <si>
    <t>Итого по 0400 "Национальная экономика"</t>
  </si>
  <si>
    <t>Итого по 0500 "Жилищно-коммунальное хозяйство"</t>
  </si>
  <si>
    <t>Охрана объектов растительного и животного мира"</t>
  </si>
  <si>
    <t>Итого по 0600 "Охрана окружающей среды"</t>
  </si>
  <si>
    <t>Повышение квалификации</t>
  </si>
  <si>
    <t>Итого по 0700 "Образование"</t>
  </si>
  <si>
    <t>Культура</t>
  </si>
  <si>
    <t>Итого по 0800 "Культура и кинематография"</t>
  </si>
  <si>
    <t>Итого по 0900 "Здравоохранение"</t>
  </si>
  <si>
    <t>Итого по 1000 "Социальная политика"</t>
  </si>
  <si>
    <t>Периодическая печать  и издательства</t>
  </si>
  <si>
    <t>Итого по 1200 "Средства массовой информации"</t>
  </si>
  <si>
    <t>Итого по 1300 "Обслуживание государственного и муниципального долга</t>
  </si>
  <si>
    <t>ИТОГО по ГРБС 902</t>
  </si>
  <si>
    <t>доп.ЛБО бюджет</t>
  </si>
  <si>
    <t>соглашения</t>
  </si>
  <si>
    <t>доп.ЛБО внебюджет</t>
  </si>
  <si>
    <t>изменения целевых</t>
  </si>
  <si>
    <t>передвижки из 913</t>
  </si>
  <si>
    <t>передвижки в 913</t>
  </si>
  <si>
    <t>итого</t>
  </si>
  <si>
    <t>Молодёжная политика и оздоровление детей</t>
  </si>
  <si>
    <t>Итого по 0800 "Культура, кинематография"</t>
  </si>
  <si>
    <t>1000 " Социальная политика"</t>
  </si>
  <si>
    <t>Итого по 1100 "Физическая культура"</t>
  </si>
  <si>
    <t>ИТОГО по ГРБС 913</t>
  </si>
  <si>
    <t>остатки собст.</t>
  </si>
  <si>
    <t xml:space="preserve">передвижки в 902 </t>
  </si>
  <si>
    <t>передвижки с 902</t>
  </si>
  <si>
    <t>Обеспечение деятельности финансовых, налоговых и таможенных органов и органов финансовго (финансово-бюджетного) надзора</t>
  </si>
  <si>
    <t>доп.лбо</t>
  </si>
  <si>
    <t>Всего</t>
  </si>
  <si>
    <t>Приложение 18   к решению Светлоярской</t>
  </si>
  <si>
    <t>Непрограммные расходы  органов местного самоуправления муниципального образования</t>
  </si>
  <si>
    <t>Светлоярского муниципального района на 2012 год</t>
  </si>
  <si>
    <t>и плановый период 2013 и 2014 годов"</t>
  </si>
  <si>
    <t>Непрограммные направления обеспечения деятельности органов местного самоуправления муниципальных образований Светлоярского района Волгоградской области</t>
  </si>
  <si>
    <t>Непрограммные расходы   органов местного самоуправления муниципальных образований Светлоярского района</t>
  </si>
  <si>
    <t>400</t>
  </si>
  <si>
    <t>9909503</t>
  </si>
  <si>
    <t>Капитальные вложения в объекты недвижимого  имущества государственной (муниципальной) собственности</t>
  </si>
  <si>
    <t>9909603</t>
  </si>
  <si>
    <t>Субсидии бюджетам поселений на обеспечение мероприятий по переселению граждан из аварийного жилищного фонда с учётом необходимости  развития малоэтажного  жилищного строительства</t>
  </si>
  <si>
    <t>Непрограммные расходы   органов государственной власти  Волгоградской области</t>
  </si>
  <si>
    <t>Прочая закупка товаров, работ и  услуг для обеспечения государственных (муниципальных) нужд</t>
  </si>
  <si>
    <t>244</t>
  </si>
  <si>
    <t>852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</si>
  <si>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</si>
  <si>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</si>
  <si>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закупки товаров, работ, услуг для обеспечения государственных (муниципальных) услуг</t>
  </si>
  <si>
    <t>240</t>
  </si>
  <si>
    <t>850</t>
  </si>
  <si>
    <t>Уплата налогов, сборов и иных платежей</t>
  </si>
  <si>
    <t xml:space="preserve">Бюджетные инвестиции </t>
  </si>
  <si>
    <t>410</t>
  </si>
  <si>
    <t>Приложение № 10</t>
  </si>
  <si>
    <t xml:space="preserve">Уплата прочих налогов, сборов </t>
  </si>
  <si>
    <t>Уплата иных платежей</t>
  </si>
  <si>
    <t>853</t>
  </si>
  <si>
    <t xml:space="preserve">Пенсионное обеспечение </t>
  </si>
  <si>
    <t>Социальное обеспечение и иные выплаты населения</t>
  </si>
  <si>
    <t>Целевая статья (муниципальная программа и непрограммное направление деятельности)</t>
  </si>
  <si>
    <t>Группа вида расходов</t>
  </si>
  <si>
    <t xml:space="preserve">90 0 </t>
  </si>
  <si>
    <t xml:space="preserve">99 0 </t>
  </si>
  <si>
    <t>15 0</t>
  </si>
  <si>
    <t>19 0</t>
  </si>
  <si>
    <t>99 0</t>
  </si>
  <si>
    <t xml:space="preserve">План на 2017 год </t>
  </si>
  <si>
    <t>План на 2017 год с учётом изменений</t>
  </si>
  <si>
    <t>Председатель Совета депутатов Цацинского сельского поселения</t>
  </si>
  <si>
    <t>Администрация Цацинского сельского поселения</t>
  </si>
  <si>
    <t>Целевая программа "Развитие и поддержка  ТОС на территории Цацинского сельского поселения" на 2015 - 2017 годы</t>
  </si>
  <si>
    <t>Капитльные вложения в объекты государственной (муниципальной) собственности</t>
  </si>
  <si>
    <t>Предоставление субсидий бюдженым, автономным учреждениям и иным некоммерческим организациям</t>
  </si>
  <si>
    <t>600</t>
  </si>
  <si>
    <t>ИТОГО расходов по  ГРБС 964</t>
  </si>
  <si>
    <t>к решению Совета депутатов Цацинского сельского поселения "О бюджете Цацинского сельского поселения на 2017 год и плановый период 2018 и 2019 годов"</t>
  </si>
  <si>
    <t>Ведомственная структура расходов бюджета Цацинского сельского поселения на 2017 год</t>
  </si>
  <si>
    <t>Капитальные вложения в объекты государственной (муниципальной) собственности</t>
  </si>
  <si>
    <t xml:space="preserve">Молодежная политика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</si>
  <si>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</si>
  <si>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программа "Улучшение жилищных условий молодых семей Цацинского сельского поселения Светлоярского муниципального района Волгоградской области на 2017 - 2019 годы"</t>
  </si>
  <si>
    <t>Н.И. Иванова</t>
  </si>
  <si>
    <t>Приложение № 11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</si>
  <si>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Цацинского сельского поселения на 2017 год</t>
  </si>
  <si>
    <t>ВСЕГО РАСХОДОВ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</si>
</sst>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00000"/>
    <numFmt numFmtId="195" formatCode="0.000"/>
    <numFmt numFmtId="196" formatCode="0.0000"/>
    <numFmt numFmtId="197" formatCode="0.00000"/>
    <numFmt numFmtId="198" formatCode="?"/>
    <numFmt numFmtId="199" formatCode="#,##0.0\ &quot;р.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4" borderId="10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/>
    </xf>
    <xf numFmtId="0" fontId="8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32" borderId="10" xfId="0" applyFont="1" applyFill="1" applyBorder="1" applyAlignment="1">
      <alignment horizontal="justify"/>
    </xf>
    <xf numFmtId="49" fontId="3" fillId="32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justify"/>
    </xf>
    <xf numFmtId="49" fontId="7" fillId="32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49" fontId="2" fillId="3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49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justify"/>
    </xf>
    <xf numFmtId="49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justify"/>
    </xf>
    <xf numFmtId="0" fontId="7" fillId="34" borderId="10" xfId="0" applyFont="1" applyFill="1" applyBorder="1" applyAlignment="1">
      <alignment horizontal="justify"/>
    </xf>
    <xf numFmtId="49" fontId="7" fillId="3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7" fillId="35" borderId="10" xfId="0" applyFont="1" applyFill="1" applyBorder="1" applyAlignment="1">
      <alignment horizontal="justify"/>
    </xf>
    <xf numFmtId="0" fontId="2" fillId="10" borderId="10" xfId="0" applyFont="1" applyFill="1" applyBorder="1" applyAlignment="1">
      <alignment/>
    </xf>
    <xf numFmtId="49" fontId="2" fillId="10" borderId="10" xfId="0" applyNumberFormat="1" applyFont="1" applyFill="1" applyBorder="1" applyAlignment="1">
      <alignment/>
    </xf>
    <xf numFmtId="49" fontId="3" fillId="1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3" fillId="10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 wrapText="1"/>
    </xf>
    <xf numFmtId="49" fontId="27" fillId="0" borderId="13" xfId="0" applyNumberFormat="1" applyFont="1" applyBorder="1" applyAlignment="1">
      <alignment horizontal="center" vertical="center" wrapText="1"/>
    </xf>
    <xf numFmtId="193" fontId="11" fillId="32" borderId="10" xfId="0" applyNumberFormat="1" applyFont="1" applyFill="1" applyBorder="1" applyAlignment="1">
      <alignment/>
    </xf>
    <xf numFmtId="193" fontId="3" fillId="4" borderId="10" xfId="0" applyNumberFormat="1" applyFont="1" applyFill="1" applyBorder="1" applyAlignment="1">
      <alignment/>
    </xf>
    <xf numFmtId="193" fontId="2" fillId="35" borderId="10" xfId="0" applyNumberFormat="1" applyFont="1" applyFill="1" applyBorder="1" applyAlignment="1">
      <alignment/>
    </xf>
    <xf numFmtId="193" fontId="2" fillId="35" borderId="10" xfId="0" applyNumberFormat="1" applyFont="1" applyFill="1" applyBorder="1" applyAlignment="1">
      <alignment horizontal="right" vertical="top" shrinkToFit="1"/>
    </xf>
    <xf numFmtId="193" fontId="2" fillId="0" borderId="10" xfId="0" applyNumberFormat="1" applyFont="1" applyFill="1" applyBorder="1" applyAlignment="1">
      <alignment/>
    </xf>
    <xf numFmtId="193" fontId="2" fillId="0" borderId="14" xfId="0" applyNumberFormat="1" applyFont="1" applyFill="1" applyBorder="1" applyAlignment="1">
      <alignment horizontal="right" vertical="center"/>
    </xf>
    <xf numFmtId="193" fontId="3" fillId="35" borderId="10" xfId="0" applyNumberFormat="1" applyFont="1" applyFill="1" applyBorder="1" applyAlignment="1">
      <alignment/>
    </xf>
    <xf numFmtId="193" fontId="2" fillId="0" borderId="10" xfId="0" applyNumberFormat="1" applyFont="1" applyBorder="1" applyAlignment="1">
      <alignment horizontal="right"/>
    </xf>
    <xf numFmtId="193" fontId="23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3" fillId="32" borderId="10" xfId="0" applyNumberFormat="1" applyFont="1" applyFill="1" applyBorder="1" applyAlignment="1">
      <alignment/>
    </xf>
    <xf numFmtId="193" fontId="3" fillId="34" borderId="10" xfId="0" applyNumberFormat="1" applyFont="1" applyFill="1" applyBorder="1" applyAlignment="1">
      <alignment/>
    </xf>
    <xf numFmtId="193" fontId="1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93" fontId="3" fillId="4" borderId="10" xfId="0" applyNumberFormat="1" applyFont="1" applyFill="1" applyBorder="1" applyAlignment="1">
      <alignment horizontal="right"/>
    </xf>
    <xf numFmtId="193" fontId="3" fillId="10" borderId="10" xfId="0" applyNumberFormat="1" applyFont="1" applyFill="1" applyBorder="1" applyAlignment="1">
      <alignment/>
    </xf>
    <xf numFmtId="193" fontId="3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4" fillId="4" borderId="10" xfId="0" applyFont="1" applyFill="1" applyBorder="1" applyAlignment="1">
      <alignment horizontal="justify"/>
    </xf>
    <xf numFmtId="49" fontId="24" fillId="4" borderId="10" xfId="0" applyNumberFormat="1" applyFont="1" applyFill="1" applyBorder="1" applyAlignment="1">
      <alignment/>
    </xf>
    <xf numFmtId="193" fontId="24" fillId="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justify"/>
    </xf>
    <xf numFmtId="0" fontId="23" fillId="0" borderId="10" xfId="0" applyFont="1" applyFill="1" applyBorder="1" applyAlignment="1">
      <alignment horizontal="justify"/>
    </xf>
    <xf numFmtId="49" fontId="23" fillId="0" borderId="10" xfId="0" applyNumberFormat="1" applyFont="1" applyFill="1" applyBorder="1" applyAlignment="1">
      <alignment/>
    </xf>
    <xf numFmtId="193" fontId="23" fillId="0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193" fontId="23" fillId="35" borderId="10" xfId="0" applyNumberFormat="1" applyFont="1" applyFill="1" applyBorder="1" applyAlignment="1">
      <alignment/>
    </xf>
    <xf numFmtId="49" fontId="27" fillId="0" borderId="15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wrapText="1"/>
    </xf>
    <xf numFmtId="193" fontId="2" fillId="0" borderId="14" xfId="0" applyNumberFormat="1" applyFont="1" applyFill="1" applyBorder="1" applyAlignment="1">
      <alignment horizontal="right"/>
    </xf>
    <xf numFmtId="193" fontId="3" fillId="0" borderId="0" xfId="0" applyNumberFormat="1" applyFont="1" applyAlignment="1">
      <alignment/>
    </xf>
    <xf numFmtId="0" fontId="12" fillId="35" borderId="10" xfId="0" applyFont="1" applyFill="1" applyBorder="1" applyAlignment="1">
      <alignment horizontal="justify"/>
    </xf>
    <xf numFmtId="49" fontId="12" fillId="35" borderId="10" xfId="0" applyNumberFormat="1" applyFont="1" applyFill="1" applyBorder="1" applyAlignment="1">
      <alignment/>
    </xf>
    <xf numFmtId="193" fontId="23" fillId="0" borderId="0" xfId="0" applyNumberFormat="1" applyFont="1" applyAlignment="1">
      <alignment/>
    </xf>
    <xf numFmtId="193" fontId="2" fillId="35" borderId="10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16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193" fontId="2" fillId="35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93" fontId="2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93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right" vertical="top" shrinkToFit="1"/>
    </xf>
    <xf numFmtId="0" fontId="3" fillId="10" borderId="10" xfId="0" applyFont="1" applyFill="1" applyBorder="1" applyAlignment="1">
      <alignment horizontal="justify"/>
    </xf>
    <xf numFmtId="49" fontId="3" fillId="10" borderId="10" xfId="0" applyNumberFormat="1" applyFont="1" applyFill="1" applyBorder="1" applyAlignment="1">
      <alignment horizontal="justify"/>
    </xf>
    <xf numFmtId="193" fontId="3" fillId="10" borderId="10" xfId="0" applyNumberFormat="1" applyFont="1" applyFill="1" applyBorder="1" applyAlignment="1">
      <alignment horizontal="right"/>
    </xf>
    <xf numFmtId="193" fontId="23" fillId="0" borderId="14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/>
    </xf>
    <xf numFmtId="193" fontId="25" fillId="0" borderId="10" xfId="0" applyNumberFormat="1" applyFont="1" applyFill="1" applyBorder="1" applyAlignment="1">
      <alignment/>
    </xf>
    <xf numFmtId="193" fontId="2" fillId="0" borderId="10" xfId="53" applyNumberFormat="1" applyFont="1" applyFill="1" applyBorder="1" applyAlignment="1" applyProtection="1">
      <alignment horizontal="right"/>
      <protection hidden="1"/>
    </xf>
    <xf numFmtId="49" fontId="3" fillId="0" borderId="10" xfId="0" applyNumberFormat="1" applyFont="1" applyFill="1" applyBorder="1" applyAlignment="1">
      <alignment/>
    </xf>
    <xf numFmtId="193" fontId="24" fillId="0" borderId="10" xfId="0" applyNumberFormat="1" applyFont="1" applyFill="1" applyBorder="1" applyAlignment="1">
      <alignment/>
    </xf>
    <xf numFmtId="193" fontId="11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9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42" applyFont="1" applyAlignment="1" applyProtection="1">
      <alignment horizontal="right"/>
      <protection/>
    </xf>
    <xf numFmtId="0" fontId="0" fillId="0" borderId="0" xfId="0" applyAlignment="1">
      <alignment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93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93" fontId="2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93" fontId="28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93" fontId="20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93" fontId="18" fillId="0" borderId="0" xfId="0" applyNumberFormat="1" applyFont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93" fontId="5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193" fontId="19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3" fontId="19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19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19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193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19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93" fontId="19" fillId="35" borderId="10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93" fontId="31" fillId="0" borderId="0" xfId="0" applyNumberFormat="1" applyFont="1" applyAlignment="1">
      <alignment vertical="center" wrapText="1"/>
    </xf>
    <xf numFmtId="193" fontId="0" fillId="0" borderId="0" xfId="0" applyNumberFormat="1" applyAlignment="1">
      <alignment vertical="center" wrapText="1"/>
    </xf>
    <xf numFmtId="49" fontId="0" fillId="10" borderId="0" xfId="0" applyNumberFormat="1" applyFill="1" applyAlignment="1">
      <alignment vertical="center" wrapText="1"/>
    </xf>
    <xf numFmtId="193" fontId="0" fillId="10" borderId="0" xfId="0" applyNumberFormat="1" applyFill="1" applyAlignment="1">
      <alignment vertical="center" wrapText="1"/>
    </xf>
    <xf numFmtId="49" fontId="0" fillId="37" borderId="0" xfId="0" applyNumberFormat="1" applyFill="1" applyAlignment="1">
      <alignment vertical="center" wrapText="1"/>
    </xf>
    <xf numFmtId="193" fontId="0" fillId="37" borderId="0" xfId="0" applyNumberFormat="1" applyFill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193" fontId="21" fillId="0" borderId="0" xfId="0" applyNumberFormat="1" applyFont="1" applyAlignment="1">
      <alignment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93" fontId="27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93" fontId="0" fillId="0" borderId="0" xfId="0" applyNumberFormat="1" applyBorder="1" applyAlignment="1">
      <alignment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192" fontId="3" fillId="4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93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93" fontId="1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11" fillId="32" borderId="10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4" fontId="27" fillId="0" borderId="14" xfId="0" applyNumberFormat="1" applyFont="1" applyBorder="1" applyAlignment="1">
      <alignment horizontal="center" vertical="center" wrapText="1"/>
    </xf>
    <xf numFmtId="19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193" fontId="0" fillId="0" borderId="0" xfId="0" applyNumberForma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9" fontId="0" fillId="10" borderId="0" xfId="0" applyNumberFormat="1" applyFont="1" applyFill="1" applyAlignment="1">
      <alignment vertical="center" wrapText="1"/>
    </xf>
    <xf numFmtId="193" fontId="26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37" borderId="10" xfId="0" applyNumberFormat="1" applyFont="1" applyFill="1" applyBorder="1" applyAlignment="1">
      <alignment/>
    </xf>
    <xf numFmtId="193" fontId="33" fillId="0" borderId="0" xfId="0" applyNumberFormat="1" applyFont="1" applyBorder="1" applyAlignment="1">
      <alignment horizontal="left" vertical="center" wrapText="1"/>
    </xf>
    <xf numFmtId="0" fontId="0" fillId="37" borderId="0" xfId="0" applyFill="1" applyAlignment="1">
      <alignment vertical="center" wrapText="1"/>
    </xf>
    <xf numFmtId="0" fontId="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192" fontId="27" fillId="0" borderId="10" xfId="0" applyNumberFormat="1" applyFont="1" applyBorder="1" applyAlignment="1">
      <alignment horizontal="center" vertical="center" wrapText="1"/>
    </xf>
    <xf numFmtId="192" fontId="27" fillId="0" borderId="18" xfId="0" applyNumberFormat="1" applyFont="1" applyBorder="1" applyAlignment="1">
      <alignment horizontal="center" vertical="center" wrapText="1"/>
    </xf>
    <xf numFmtId="192" fontId="27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/>
    </xf>
    <xf numFmtId="193" fontId="2" fillId="4" borderId="10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0" borderId="17" xfId="0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justify"/>
    </xf>
    <xf numFmtId="0" fontId="2" fillId="0" borderId="17" xfId="0" applyFont="1" applyBorder="1" applyAlignment="1">
      <alignment horizontal="justify"/>
    </xf>
    <xf numFmtId="49" fontId="2" fillId="0" borderId="17" xfId="0" applyNumberFormat="1" applyFont="1" applyBorder="1" applyAlignment="1">
      <alignment horizontal="left" vertical="top" wrapText="1"/>
    </xf>
    <xf numFmtId="0" fontId="3" fillId="4" borderId="17" xfId="0" applyFont="1" applyFill="1" applyBorder="1" applyAlignment="1">
      <alignment horizontal="justify"/>
    </xf>
    <xf numFmtId="0" fontId="2" fillId="0" borderId="17" xfId="0" applyFont="1" applyFill="1" applyBorder="1" applyAlignment="1">
      <alignment horizontal="justify"/>
    </xf>
    <xf numFmtId="49" fontId="2" fillId="0" borderId="17" xfId="0" applyNumberFormat="1" applyFont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4" borderId="0" xfId="0" applyFont="1" applyFill="1" applyAlignment="1">
      <alignment/>
    </xf>
    <xf numFmtId="0" fontId="3" fillId="4" borderId="10" xfId="0" applyFont="1" applyFill="1" applyBorder="1" applyAlignment="1">
      <alignment/>
    </xf>
    <xf numFmtId="0" fontId="2" fillId="4" borderId="17" xfId="0" applyFont="1" applyFill="1" applyBorder="1" applyAlignment="1">
      <alignment horizontal="justify"/>
    </xf>
    <xf numFmtId="49" fontId="3" fillId="4" borderId="17" xfId="0" applyNumberFormat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left" vertical="top" wrapText="1"/>
    </xf>
    <xf numFmtId="49" fontId="11" fillId="32" borderId="17" xfId="0" applyNumberFormat="1" applyFont="1" applyFill="1" applyBorder="1" applyAlignment="1">
      <alignment horizontal="left" wrapText="1"/>
    </xf>
    <xf numFmtId="193" fontId="7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193" fontId="2" fillId="32" borderId="10" xfId="0" applyNumberFormat="1" applyFont="1" applyFill="1" applyBorder="1" applyAlignment="1">
      <alignment/>
    </xf>
    <xf numFmtId="49" fontId="3" fillId="4" borderId="17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93" fontId="11" fillId="34" borderId="10" xfId="0" applyNumberFormat="1" applyFont="1" applyFill="1" applyBorder="1" applyAlignment="1">
      <alignment horizontal="right" vertical="center" wrapText="1"/>
    </xf>
    <xf numFmtId="49" fontId="11" fillId="32" borderId="10" xfId="0" applyNumberFormat="1" applyFont="1" applyFill="1" applyBorder="1" applyAlignment="1">
      <alignment/>
    </xf>
    <xf numFmtId="193" fontId="11" fillId="37" borderId="10" xfId="0" applyNumberFormat="1" applyFont="1" applyFill="1" applyBorder="1" applyAlignment="1">
      <alignment/>
    </xf>
    <xf numFmtId="0" fontId="11" fillId="32" borderId="17" xfId="0" applyFont="1" applyFill="1" applyBorder="1" applyAlignment="1">
      <alignment horizontal="justify"/>
    </xf>
    <xf numFmtId="0" fontId="11" fillId="32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193" fontId="11" fillId="0" borderId="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left" vertical="center" wrapText="1"/>
    </xf>
    <xf numFmtId="0" fontId="11" fillId="32" borderId="17" xfId="0" applyFont="1" applyFill="1" applyBorder="1" applyAlignment="1">
      <alignment horizontal="justify" vertical="center"/>
    </xf>
    <xf numFmtId="49" fontId="11" fillId="32" borderId="10" xfId="0" applyNumberFormat="1" applyFont="1" applyFill="1" applyBorder="1" applyAlignment="1">
      <alignment vertical="center"/>
    </xf>
    <xf numFmtId="49" fontId="7" fillId="32" borderId="10" xfId="0" applyNumberFormat="1" applyFont="1" applyFill="1" applyBorder="1" applyAlignment="1">
      <alignment vertical="center"/>
    </xf>
    <xf numFmtId="193" fontId="11" fillId="3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6" borderId="17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1" fillId="37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4" xfId="0" applyNumberFormat="1" applyFont="1" applyFill="1" applyBorder="1" applyAlignment="1">
      <alignment horizontal="center" vertical="center" wrapText="1"/>
    </xf>
    <xf numFmtId="192" fontId="4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6" fillId="35" borderId="17" xfId="0" applyNumberFormat="1" applyFont="1" applyFill="1" applyBorder="1" applyAlignment="1">
      <alignment horizontal="center" vertical="center" wrapText="1"/>
    </xf>
    <xf numFmtId="49" fontId="26" fillId="35" borderId="1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.13.13.195\&#1101;&#1082;&#1086;&#1085;&#1086;&#1084;&#1080;&#1082;&#1072;\&#1040;&#1073;&#1088;&#1072;&#1084;&#1077;&#1085;&#1082;&#1086;\&#1082;%2027.12.%20&#1087;&#1086;&#1087;&#1088;&#1072;&#1074;&#1082;&#1080;%20&#1082;%20&#1073;&#1102;&#1076;&#1078;&#1077;&#1090;&#1091;\&#1055;&#1086;&#1087;&#1088;&#1072;&#1074;&#1082;&#1080;%20&#1082;%2027.12.2011\&#1087;.18%20&#1074;&#1077;&#1076;&#1086;&#1084;&#1089;&#1090;&#1074;&#1077;&#1085;&#1085;&#1072;&#1103;%202011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пр 07.11"/>
      <sheetName val="свод попр 27.12"/>
      <sheetName val="Свод 18 попр от 01.12г"/>
      <sheetName val="для 13 раздела"/>
      <sheetName val="для раздела 17"/>
      <sheetName val="901 Дума"/>
      <sheetName val="931 КСП"/>
      <sheetName val="902 Адм"/>
      <sheetName val="913 МЦБ"/>
      <sheetName val="СВОД попр"/>
    </sheetNames>
    <sheetDataSet>
      <sheetData sheetId="2">
        <row r="49">
          <cell r="H49">
            <v>0</v>
          </cell>
        </row>
        <row r="121">
          <cell r="G121">
            <v>0</v>
          </cell>
        </row>
        <row r="148">
          <cell r="H1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62.421875" style="1" customWidth="1"/>
    <col min="2" max="2" width="6.00390625" style="1" bestFit="1" customWidth="1"/>
    <col min="3" max="3" width="5.57421875" style="1" customWidth="1"/>
    <col min="4" max="4" width="5.7109375" style="1" customWidth="1"/>
    <col min="5" max="5" width="11.140625" style="1" customWidth="1"/>
    <col min="6" max="6" width="8.28125" style="1" customWidth="1"/>
    <col min="7" max="7" width="14.7109375" style="1" bestFit="1" customWidth="1"/>
    <col min="8" max="8" width="15.8515625" style="1" customWidth="1"/>
    <col min="9" max="9" width="15.57421875" style="1" customWidth="1"/>
    <col min="10" max="10" width="10.7109375" style="1" bestFit="1" customWidth="1"/>
    <col min="11" max="16384" width="9.140625" style="1" customWidth="1"/>
  </cols>
  <sheetData>
    <row r="1" spans="2:7" ht="15.75">
      <c r="B1" s="218" t="s">
        <v>628</v>
      </c>
      <c r="C1" s="218"/>
      <c r="D1" s="218"/>
      <c r="E1" s="218"/>
      <c r="F1" s="218"/>
      <c r="G1" s="218"/>
    </row>
    <row r="2" spans="2:7" ht="15.75">
      <c r="B2" s="323" t="s">
        <v>0</v>
      </c>
      <c r="C2" s="323"/>
      <c r="D2" s="323"/>
      <c r="E2" s="323"/>
      <c r="F2" s="323"/>
      <c r="G2" s="323"/>
    </row>
    <row r="3" spans="2:7" ht="15.75">
      <c r="B3" s="218" t="s">
        <v>630</v>
      </c>
      <c r="C3" s="218"/>
      <c r="D3" s="218"/>
      <c r="E3" s="218"/>
      <c r="F3" s="218"/>
      <c r="G3" s="218"/>
    </row>
    <row r="4" spans="2:7" ht="15.75">
      <c r="B4" s="323" t="s">
        <v>631</v>
      </c>
      <c r="C4" s="323"/>
      <c r="D4" s="323"/>
      <c r="E4" s="323"/>
      <c r="F4" s="323"/>
      <c r="G4" s="323"/>
    </row>
    <row r="5" spans="3:7" ht="15.75">
      <c r="C5" s="323"/>
      <c r="D5" s="323"/>
      <c r="E5" s="323"/>
      <c r="F5" s="323"/>
      <c r="G5" s="323"/>
    </row>
    <row r="7" spans="1:9" ht="15.75" customHeight="1">
      <c r="A7" s="326" t="s">
        <v>488</v>
      </c>
      <c r="B7" s="326"/>
      <c r="C7" s="326"/>
      <c r="D7" s="326"/>
      <c r="E7" s="326"/>
      <c r="F7" s="326"/>
      <c r="G7" s="326"/>
      <c r="H7" s="326"/>
      <c r="I7" s="326"/>
    </row>
    <row r="8" spans="1:7" ht="15.75">
      <c r="A8" s="324"/>
      <c r="B8" s="324"/>
      <c r="C8" s="324"/>
      <c r="D8" s="324"/>
      <c r="E8" s="324"/>
      <c r="F8" s="324"/>
      <c r="G8" s="324"/>
    </row>
    <row r="9" spans="1:2" ht="15.75">
      <c r="A9" s="8" t="s">
        <v>166</v>
      </c>
      <c r="B9" s="8"/>
    </row>
    <row r="10" spans="5:9" ht="15.75" customHeight="1">
      <c r="E10" s="9"/>
      <c r="F10" s="9"/>
      <c r="G10" s="330" t="s">
        <v>308</v>
      </c>
      <c r="H10" s="330"/>
      <c r="I10" s="330"/>
    </row>
    <row r="11" spans="1:9" ht="81.75">
      <c r="A11" s="41" t="s">
        <v>167</v>
      </c>
      <c r="B11" s="80" t="s">
        <v>307</v>
      </c>
      <c r="C11" s="80" t="s">
        <v>168</v>
      </c>
      <c r="D11" s="81" t="s">
        <v>169</v>
      </c>
      <c r="E11" s="80" t="s">
        <v>170</v>
      </c>
      <c r="F11" s="80" t="s">
        <v>171</v>
      </c>
      <c r="G11" s="41" t="s">
        <v>485</v>
      </c>
      <c r="H11" s="41" t="s">
        <v>486</v>
      </c>
      <c r="I11" s="41" t="s">
        <v>487</v>
      </c>
    </row>
    <row r="12" spans="1:11" ht="20.25">
      <c r="A12" s="26" t="s">
        <v>309</v>
      </c>
      <c r="B12" s="26">
        <v>901</v>
      </c>
      <c r="C12" s="27"/>
      <c r="D12" s="28"/>
      <c r="E12" s="27"/>
      <c r="F12" s="27"/>
      <c r="G12" s="60">
        <f>G13</f>
        <v>3295.4</v>
      </c>
      <c r="H12" s="60">
        <f>H13</f>
        <v>3293.8999999999996</v>
      </c>
      <c r="I12" s="60">
        <f>I13</f>
        <v>3247.3999999999996</v>
      </c>
      <c r="J12" s="13"/>
      <c r="K12" s="71"/>
    </row>
    <row r="13" spans="1:10" s="5" customFormat="1" ht="20.25">
      <c r="A13" s="19" t="s">
        <v>176</v>
      </c>
      <c r="B13" s="19"/>
      <c r="C13" s="20" t="s">
        <v>172</v>
      </c>
      <c r="D13" s="20" t="s">
        <v>379</v>
      </c>
      <c r="E13" s="20"/>
      <c r="F13" s="20"/>
      <c r="G13" s="72">
        <f>G14+G24</f>
        <v>3295.4</v>
      </c>
      <c r="H13" s="72">
        <f>H14+H24</f>
        <v>3293.8999999999996</v>
      </c>
      <c r="I13" s="72">
        <f>I14+I24</f>
        <v>3247.3999999999996</v>
      </c>
      <c r="J13" s="29"/>
    </row>
    <row r="14" spans="1:10" s="5" customFormat="1" ht="42.75">
      <c r="A14" s="16" t="s">
        <v>408</v>
      </c>
      <c r="B14" s="16"/>
      <c r="C14" s="15" t="s">
        <v>172</v>
      </c>
      <c r="D14" s="15" t="s">
        <v>175</v>
      </c>
      <c r="E14" s="15"/>
      <c r="F14" s="15"/>
      <c r="G14" s="63">
        <f>G17+G19+G23</f>
        <v>2295.4</v>
      </c>
      <c r="H14" s="63">
        <f>H17+H19+H23</f>
        <v>2293.8999999999996</v>
      </c>
      <c r="I14" s="63">
        <f>I17+I19+I23</f>
        <v>2247.3999999999996</v>
      </c>
      <c r="J14" s="29"/>
    </row>
    <row r="15" spans="1:10" ht="45">
      <c r="A15" s="7" t="s">
        <v>193</v>
      </c>
      <c r="B15" s="7"/>
      <c r="C15" s="4" t="s">
        <v>172</v>
      </c>
      <c r="D15" s="4" t="s">
        <v>175</v>
      </c>
      <c r="E15" s="4" t="s">
        <v>195</v>
      </c>
      <c r="F15" s="4"/>
      <c r="G15" s="56"/>
      <c r="H15" s="56"/>
      <c r="I15" s="56"/>
      <c r="J15" s="13"/>
    </row>
    <row r="16" spans="1:10" ht="15.75">
      <c r="A16" s="7" t="s">
        <v>178</v>
      </c>
      <c r="B16" s="7"/>
      <c r="C16" s="4" t="s">
        <v>172</v>
      </c>
      <c r="D16" s="4" t="s">
        <v>175</v>
      </c>
      <c r="E16" s="4" t="s">
        <v>197</v>
      </c>
      <c r="F16" s="4"/>
      <c r="G16" s="56"/>
      <c r="H16" s="56"/>
      <c r="I16" s="56"/>
      <c r="J16" s="13"/>
    </row>
    <row r="17" spans="1:9" ht="15.75">
      <c r="A17" s="6" t="s">
        <v>188</v>
      </c>
      <c r="B17" s="6"/>
      <c r="C17" s="4" t="s">
        <v>172</v>
      </c>
      <c r="D17" s="4" t="s">
        <v>175</v>
      </c>
      <c r="E17" s="4" t="s">
        <v>197</v>
      </c>
      <c r="F17" s="4" t="s">
        <v>194</v>
      </c>
      <c r="G17" s="56">
        <v>1464.4</v>
      </c>
      <c r="H17" s="56">
        <v>1355.1</v>
      </c>
      <c r="I17" s="56">
        <v>1308.6</v>
      </c>
    </row>
    <row r="18" spans="1:9" ht="47.25">
      <c r="A18" s="3" t="s">
        <v>445</v>
      </c>
      <c r="B18" s="3"/>
      <c r="C18" s="4" t="s">
        <v>172</v>
      </c>
      <c r="D18" s="4" t="s">
        <v>175</v>
      </c>
      <c r="E18" s="4" t="s">
        <v>331</v>
      </c>
      <c r="F18" s="4"/>
      <c r="G18" s="56"/>
      <c r="H18" s="56"/>
      <c r="I18" s="56"/>
    </row>
    <row r="19" spans="1:9" ht="15.75">
      <c r="A19" s="3" t="s">
        <v>188</v>
      </c>
      <c r="B19" s="3"/>
      <c r="C19" s="4" t="s">
        <v>172</v>
      </c>
      <c r="D19" s="4" t="s">
        <v>175</v>
      </c>
      <c r="E19" s="4" t="s">
        <v>331</v>
      </c>
      <c r="F19" s="4" t="s">
        <v>194</v>
      </c>
      <c r="G19" s="56">
        <v>38</v>
      </c>
      <c r="H19" s="56">
        <v>38</v>
      </c>
      <c r="I19" s="56">
        <v>38</v>
      </c>
    </row>
    <row r="20" spans="1:9" ht="31.5" hidden="1">
      <c r="A20" s="3" t="s">
        <v>198</v>
      </c>
      <c r="B20" s="3"/>
      <c r="C20" s="4" t="s">
        <v>172</v>
      </c>
      <c r="D20" s="4" t="s">
        <v>175</v>
      </c>
      <c r="E20" s="4" t="s">
        <v>199</v>
      </c>
      <c r="F20" s="4"/>
      <c r="G20" s="56"/>
      <c r="H20" s="56"/>
      <c r="I20" s="56"/>
    </row>
    <row r="21" spans="1:9" ht="15.75" hidden="1">
      <c r="A21" s="3" t="s">
        <v>188</v>
      </c>
      <c r="B21" s="3"/>
      <c r="C21" s="4" t="s">
        <v>172</v>
      </c>
      <c r="D21" s="4" t="s">
        <v>175</v>
      </c>
      <c r="E21" s="4" t="s">
        <v>199</v>
      </c>
      <c r="F21" s="4" t="s">
        <v>194</v>
      </c>
      <c r="G21" s="66"/>
      <c r="H21" s="56"/>
      <c r="I21" s="56"/>
    </row>
    <row r="22" spans="1:9" ht="31.5">
      <c r="A22" s="3" t="s">
        <v>200</v>
      </c>
      <c r="B22" s="3"/>
      <c r="C22" s="4" t="s">
        <v>172</v>
      </c>
      <c r="D22" s="4" t="s">
        <v>175</v>
      </c>
      <c r="E22" s="4" t="s">
        <v>201</v>
      </c>
      <c r="F22" s="4"/>
      <c r="G22" s="66"/>
      <c r="H22" s="56"/>
      <c r="I22" s="56"/>
    </row>
    <row r="23" spans="1:9" ht="15.75">
      <c r="A23" s="3" t="s">
        <v>188</v>
      </c>
      <c r="B23" s="3"/>
      <c r="C23" s="4" t="s">
        <v>172</v>
      </c>
      <c r="D23" s="4" t="s">
        <v>175</v>
      </c>
      <c r="E23" s="4" t="s">
        <v>201</v>
      </c>
      <c r="F23" s="4" t="s">
        <v>194</v>
      </c>
      <c r="G23" s="66">
        <v>793</v>
      </c>
      <c r="H23" s="56">
        <v>900.8</v>
      </c>
      <c r="I23" s="56">
        <v>900.8</v>
      </c>
    </row>
    <row r="24" spans="1:9" ht="15.75">
      <c r="A24" s="21" t="s">
        <v>181</v>
      </c>
      <c r="B24" s="21"/>
      <c r="C24" s="15" t="s">
        <v>172</v>
      </c>
      <c r="D24" s="15" t="s">
        <v>381</v>
      </c>
      <c r="E24" s="15"/>
      <c r="F24" s="15"/>
      <c r="G24" s="63">
        <f>G27</f>
        <v>1000</v>
      </c>
      <c r="H24" s="63">
        <f>H27</f>
        <v>1000</v>
      </c>
      <c r="I24" s="63">
        <f>I27</f>
        <v>1000</v>
      </c>
    </row>
    <row r="25" spans="1:9" ht="31.5">
      <c r="A25" s="32" t="s">
        <v>400</v>
      </c>
      <c r="B25" s="3"/>
      <c r="C25" s="4" t="s">
        <v>172</v>
      </c>
      <c r="D25" s="4" t="s">
        <v>381</v>
      </c>
      <c r="E25" s="4" t="s">
        <v>219</v>
      </c>
      <c r="F25" s="4"/>
      <c r="G25" s="66"/>
      <c r="H25" s="66"/>
      <c r="I25" s="66"/>
    </row>
    <row r="26" spans="1:9" ht="15.75">
      <c r="A26" s="3" t="s">
        <v>182</v>
      </c>
      <c r="B26" s="3"/>
      <c r="C26" s="4" t="s">
        <v>172</v>
      </c>
      <c r="D26" s="4" t="s">
        <v>381</v>
      </c>
      <c r="E26" s="4" t="s">
        <v>220</v>
      </c>
      <c r="F26" s="4"/>
      <c r="G26" s="66"/>
      <c r="H26" s="66"/>
      <c r="I26" s="66"/>
    </row>
    <row r="27" spans="1:9" ht="15.75">
      <c r="A27" s="3" t="s">
        <v>188</v>
      </c>
      <c r="B27" s="3"/>
      <c r="C27" s="4" t="s">
        <v>172</v>
      </c>
      <c r="D27" s="4" t="s">
        <v>381</v>
      </c>
      <c r="E27" s="4" t="s">
        <v>220</v>
      </c>
      <c r="F27" s="4" t="s">
        <v>194</v>
      </c>
      <c r="G27" s="66">
        <v>1000</v>
      </c>
      <c r="H27" s="66">
        <v>1000</v>
      </c>
      <c r="I27" s="66">
        <v>1000</v>
      </c>
    </row>
    <row r="28" spans="1:11" ht="40.5">
      <c r="A28" s="26" t="s">
        <v>312</v>
      </c>
      <c r="B28" s="26">
        <v>931</v>
      </c>
      <c r="C28" s="27"/>
      <c r="D28" s="28"/>
      <c r="E28" s="27"/>
      <c r="F28" s="27"/>
      <c r="G28" s="60">
        <f aca="true" t="shared" si="0" ref="G28:I29">G29</f>
        <v>1721.6999999999998</v>
      </c>
      <c r="H28" s="60">
        <f t="shared" si="0"/>
        <v>1116.7</v>
      </c>
      <c r="I28" s="60">
        <f t="shared" si="0"/>
        <v>1112</v>
      </c>
      <c r="K28" s="71"/>
    </row>
    <row r="29" spans="1:9" ht="20.25">
      <c r="A29" s="19" t="s">
        <v>176</v>
      </c>
      <c r="B29" s="19"/>
      <c r="C29" s="20" t="s">
        <v>172</v>
      </c>
      <c r="D29" s="20" t="s">
        <v>379</v>
      </c>
      <c r="E29" s="20"/>
      <c r="F29" s="20"/>
      <c r="G29" s="72">
        <f t="shared" si="0"/>
        <v>1721.6999999999998</v>
      </c>
      <c r="H29" s="72">
        <f t="shared" si="0"/>
        <v>1116.7</v>
      </c>
      <c r="I29" s="72">
        <f t="shared" si="0"/>
        <v>1112</v>
      </c>
    </row>
    <row r="30" spans="1:9" s="5" customFormat="1" ht="47.25">
      <c r="A30" s="17" t="s">
        <v>203</v>
      </c>
      <c r="B30" s="17"/>
      <c r="C30" s="15" t="s">
        <v>172</v>
      </c>
      <c r="D30" s="15" t="s">
        <v>204</v>
      </c>
      <c r="E30" s="15"/>
      <c r="F30" s="15"/>
      <c r="G30" s="63">
        <f>G33+G35+G37</f>
        <v>1721.6999999999998</v>
      </c>
      <c r="H30" s="63">
        <f>H33+H35+H37</f>
        <v>1116.7</v>
      </c>
      <c r="I30" s="63">
        <f>I33+I35+I37</f>
        <v>1112</v>
      </c>
    </row>
    <row r="31" spans="1:9" ht="47.25">
      <c r="A31" s="75" t="s">
        <v>193</v>
      </c>
      <c r="B31" s="7"/>
      <c r="C31" s="4" t="s">
        <v>172</v>
      </c>
      <c r="D31" s="4" t="s">
        <v>204</v>
      </c>
      <c r="E31" s="4" t="s">
        <v>195</v>
      </c>
      <c r="F31" s="4"/>
      <c r="G31" s="56"/>
      <c r="H31" s="56"/>
      <c r="I31" s="56"/>
    </row>
    <row r="32" spans="1:9" ht="15.75">
      <c r="A32" s="75" t="s">
        <v>178</v>
      </c>
      <c r="B32" s="7"/>
      <c r="C32" s="4" t="s">
        <v>172</v>
      </c>
      <c r="D32" s="4" t="s">
        <v>204</v>
      </c>
      <c r="E32" s="4" t="s">
        <v>197</v>
      </c>
      <c r="F32" s="4"/>
      <c r="G32" s="56"/>
      <c r="H32" s="56"/>
      <c r="I32" s="56"/>
    </row>
    <row r="33" spans="1:9" ht="15.75">
      <c r="A33" s="76" t="s">
        <v>188</v>
      </c>
      <c r="B33" s="7"/>
      <c r="C33" s="4" t="s">
        <v>172</v>
      </c>
      <c r="D33" s="4" t="s">
        <v>204</v>
      </c>
      <c r="E33" s="4" t="s">
        <v>197</v>
      </c>
      <c r="F33" s="4" t="s">
        <v>194</v>
      </c>
      <c r="G33" s="56">
        <v>881.4</v>
      </c>
      <c r="H33" s="56">
        <v>324.7</v>
      </c>
      <c r="I33" s="56">
        <v>320</v>
      </c>
    </row>
    <row r="34" spans="1:9" ht="47.25">
      <c r="A34" s="3" t="s">
        <v>445</v>
      </c>
      <c r="B34" s="7"/>
      <c r="C34" s="4" t="s">
        <v>172</v>
      </c>
      <c r="D34" s="4" t="s">
        <v>204</v>
      </c>
      <c r="E34" s="4" t="s">
        <v>331</v>
      </c>
      <c r="F34" s="4"/>
      <c r="G34" s="56"/>
      <c r="H34" s="56"/>
      <c r="I34" s="56"/>
    </row>
    <row r="35" spans="1:9" ht="15.75">
      <c r="A35" s="3" t="s">
        <v>188</v>
      </c>
      <c r="B35" s="7"/>
      <c r="C35" s="4" t="s">
        <v>172</v>
      </c>
      <c r="D35" s="4" t="s">
        <v>204</v>
      </c>
      <c r="E35" s="4" t="s">
        <v>331</v>
      </c>
      <c r="F35" s="4" t="s">
        <v>194</v>
      </c>
      <c r="G35" s="56">
        <v>0.3</v>
      </c>
      <c r="H35" s="56">
        <v>0.3</v>
      </c>
      <c r="I35" s="56">
        <v>0.3</v>
      </c>
    </row>
    <row r="36" spans="1:9" ht="31.5">
      <c r="A36" s="3" t="s">
        <v>179</v>
      </c>
      <c r="B36" s="3"/>
      <c r="C36" s="4" t="s">
        <v>172</v>
      </c>
      <c r="D36" s="4" t="s">
        <v>204</v>
      </c>
      <c r="E36" s="4" t="s">
        <v>205</v>
      </c>
      <c r="F36" s="4"/>
      <c r="G36" s="56"/>
      <c r="H36" s="56"/>
      <c r="I36" s="56"/>
    </row>
    <row r="37" spans="1:9" ht="15.75">
      <c r="A37" s="3" t="s">
        <v>188</v>
      </c>
      <c r="B37" s="3"/>
      <c r="C37" s="4" t="s">
        <v>172</v>
      </c>
      <c r="D37" s="4" t="s">
        <v>204</v>
      </c>
      <c r="E37" s="4" t="s">
        <v>205</v>
      </c>
      <c r="F37" s="4" t="s">
        <v>194</v>
      </c>
      <c r="G37" s="56">
        <v>840</v>
      </c>
      <c r="H37" s="56">
        <v>791.7</v>
      </c>
      <c r="I37" s="56">
        <v>791.7</v>
      </c>
    </row>
    <row r="38" spans="1:11" ht="40.5">
      <c r="A38" s="26" t="s">
        <v>310</v>
      </c>
      <c r="B38" s="26">
        <v>902</v>
      </c>
      <c r="C38" s="27"/>
      <c r="D38" s="28"/>
      <c r="E38" s="27"/>
      <c r="F38" s="27"/>
      <c r="G38" s="60">
        <f>G39+G87+G117+G129+G134+G161+G173+G194+G199</f>
        <v>80069</v>
      </c>
      <c r="H38" s="60">
        <f>H39+H87+H117+H129+H134+H161+H173+H194+H199</f>
        <v>78253.5</v>
      </c>
      <c r="I38" s="60">
        <f>I39+I87+I117+I129+I134+I161+I173+I194+I199</f>
        <v>87346.70000000001</v>
      </c>
      <c r="K38" s="71"/>
    </row>
    <row r="39" spans="1:9" s="5" customFormat="1" ht="20.25">
      <c r="A39" s="19" t="s">
        <v>176</v>
      </c>
      <c r="B39" s="19"/>
      <c r="C39" s="20" t="s">
        <v>172</v>
      </c>
      <c r="D39" s="20" t="s">
        <v>379</v>
      </c>
      <c r="E39" s="20"/>
      <c r="F39" s="20"/>
      <c r="G39" s="72">
        <f>G40+G44+G53+G57+G50</f>
        <v>38984.3</v>
      </c>
      <c r="H39" s="72">
        <f>H40+H44+H53+H57+H50</f>
        <v>44161.5</v>
      </c>
      <c r="I39" s="72">
        <f>I40+I44+I53+I57+I50</f>
        <v>54806.600000000006</v>
      </c>
    </row>
    <row r="40" spans="1:9" s="5" customFormat="1" ht="28.5">
      <c r="A40" s="14" t="s">
        <v>415</v>
      </c>
      <c r="B40" s="14"/>
      <c r="C40" s="15" t="s">
        <v>172</v>
      </c>
      <c r="D40" s="15" t="s">
        <v>173</v>
      </c>
      <c r="E40" s="15"/>
      <c r="F40" s="15"/>
      <c r="G40" s="77">
        <f>G43</f>
        <v>1016.5</v>
      </c>
      <c r="H40" s="77">
        <f>H43</f>
        <v>917.7</v>
      </c>
      <c r="I40" s="77">
        <f>I43</f>
        <v>917.7</v>
      </c>
    </row>
    <row r="41" spans="1:9" ht="47.25">
      <c r="A41" s="75" t="s">
        <v>193</v>
      </c>
      <c r="B41" s="6"/>
      <c r="C41" s="4" t="s">
        <v>172</v>
      </c>
      <c r="D41" s="4" t="s">
        <v>173</v>
      </c>
      <c r="E41" s="4" t="s">
        <v>195</v>
      </c>
      <c r="F41" s="4"/>
      <c r="G41" s="69"/>
      <c r="H41" s="69"/>
      <c r="I41" s="69"/>
    </row>
    <row r="42" spans="1:9" ht="15.75">
      <c r="A42" s="76" t="s">
        <v>177</v>
      </c>
      <c r="B42" s="6"/>
      <c r="C42" s="4" t="s">
        <v>172</v>
      </c>
      <c r="D42" s="4" t="s">
        <v>173</v>
      </c>
      <c r="E42" s="4" t="s">
        <v>196</v>
      </c>
      <c r="F42" s="4"/>
      <c r="G42" s="69"/>
      <c r="H42" s="69"/>
      <c r="I42" s="69"/>
    </row>
    <row r="43" spans="1:9" ht="15.75">
      <c r="A43" s="3" t="s">
        <v>188</v>
      </c>
      <c r="B43" s="6"/>
      <c r="C43" s="4" t="s">
        <v>172</v>
      </c>
      <c r="D43" s="4" t="s">
        <v>173</v>
      </c>
      <c r="E43" s="4" t="s">
        <v>196</v>
      </c>
      <c r="F43" s="4" t="s">
        <v>194</v>
      </c>
      <c r="G43" s="69">
        <v>1016.5</v>
      </c>
      <c r="H43" s="69">
        <v>917.7</v>
      </c>
      <c r="I43" s="69">
        <v>917.7</v>
      </c>
    </row>
    <row r="44" spans="1:9" s="5" customFormat="1" ht="49.5" customHeight="1">
      <c r="A44" s="14" t="s">
        <v>416</v>
      </c>
      <c r="B44" s="14"/>
      <c r="C44" s="15" t="s">
        <v>172</v>
      </c>
      <c r="D44" s="15" t="s">
        <v>202</v>
      </c>
      <c r="E44" s="15"/>
      <c r="F44" s="15"/>
      <c r="G44" s="63">
        <f>G47+G49</f>
        <v>28082.4</v>
      </c>
      <c r="H44" s="63">
        <f>H47+H49</f>
        <v>26117.3</v>
      </c>
      <c r="I44" s="63">
        <f>I47+I49</f>
        <v>25511.2</v>
      </c>
    </row>
    <row r="45" spans="1:9" ht="47.25">
      <c r="A45" s="75" t="s">
        <v>193</v>
      </c>
      <c r="B45" s="7"/>
      <c r="C45" s="4" t="s">
        <v>172</v>
      </c>
      <c r="D45" s="4" t="s">
        <v>202</v>
      </c>
      <c r="E45" s="4" t="s">
        <v>195</v>
      </c>
      <c r="F45" s="4"/>
      <c r="G45" s="56"/>
      <c r="H45" s="56"/>
      <c r="I45" s="56"/>
    </row>
    <row r="46" spans="1:9" ht="15.75">
      <c r="A46" s="75" t="s">
        <v>178</v>
      </c>
      <c r="B46" s="7"/>
      <c r="C46" s="4" t="s">
        <v>172</v>
      </c>
      <c r="D46" s="4" t="s">
        <v>202</v>
      </c>
      <c r="E46" s="4" t="s">
        <v>197</v>
      </c>
      <c r="F46" s="4"/>
      <c r="G46" s="56"/>
      <c r="H46" s="56"/>
      <c r="I46" s="56"/>
    </row>
    <row r="47" spans="1:9" ht="15.75">
      <c r="A47" s="3" t="s">
        <v>188</v>
      </c>
      <c r="B47" s="3"/>
      <c r="C47" s="4" t="s">
        <v>172</v>
      </c>
      <c r="D47" s="4" t="s">
        <v>202</v>
      </c>
      <c r="E47" s="4" t="s">
        <v>197</v>
      </c>
      <c r="F47" s="4" t="s">
        <v>194</v>
      </c>
      <c r="G47" s="56">
        <v>27906.4</v>
      </c>
      <c r="H47" s="56">
        <v>25941.3</v>
      </c>
      <c r="I47" s="56">
        <v>25355.2</v>
      </c>
    </row>
    <row r="48" spans="1:9" ht="47.25">
      <c r="A48" s="3" t="s">
        <v>445</v>
      </c>
      <c r="B48" s="3"/>
      <c r="C48" s="4" t="s">
        <v>172</v>
      </c>
      <c r="D48" s="4" t="s">
        <v>202</v>
      </c>
      <c r="E48" s="4" t="s">
        <v>331</v>
      </c>
      <c r="F48" s="4"/>
      <c r="G48" s="56"/>
      <c r="H48" s="56"/>
      <c r="I48" s="56"/>
    </row>
    <row r="49" spans="1:9" ht="15.75">
      <c r="A49" s="3" t="s">
        <v>188</v>
      </c>
      <c r="B49" s="3"/>
      <c r="C49" s="4" t="s">
        <v>172</v>
      </c>
      <c r="D49" s="4" t="s">
        <v>202</v>
      </c>
      <c r="E49" s="4" t="s">
        <v>331</v>
      </c>
      <c r="F49" s="4" t="s">
        <v>194</v>
      </c>
      <c r="G49" s="56">
        <v>176</v>
      </c>
      <c r="H49" s="56">
        <v>176</v>
      </c>
      <c r="I49" s="56">
        <v>156</v>
      </c>
    </row>
    <row r="50" spans="1:9" ht="15.75" hidden="1">
      <c r="A50" s="21" t="s">
        <v>344</v>
      </c>
      <c r="B50" s="21"/>
      <c r="C50" s="15" t="s">
        <v>172</v>
      </c>
      <c r="D50" s="15" t="s">
        <v>236</v>
      </c>
      <c r="E50" s="15"/>
      <c r="F50" s="15"/>
      <c r="G50" s="63">
        <f>G52</f>
        <v>0</v>
      </c>
      <c r="H50" s="63">
        <f>H52</f>
        <v>0</v>
      </c>
      <c r="I50" s="63">
        <f>I52</f>
        <v>0</v>
      </c>
    </row>
    <row r="51" spans="1:9" ht="15.75" hidden="1">
      <c r="A51" s="52" t="s">
        <v>345</v>
      </c>
      <c r="B51" s="51"/>
      <c r="C51" s="23" t="s">
        <v>172</v>
      </c>
      <c r="D51" s="23" t="s">
        <v>236</v>
      </c>
      <c r="E51" s="23" t="s">
        <v>346</v>
      </c>
      <c r="F51" s="23"/>
      <c r="G51" s="64"/>
      <c r="H51" s="56"/>
      <c r="I51" s="56"/>
    </row>
    <row r="52" spans="1:9" ht="31.5" hidden="1">
      <c r="A52" s="52" t="s">
        <v>347</v>
      </c>
      <c r="B52" s="51"/>
      <c r="C52" s="23" t="s">
        <v>172</v>
      </c>
      <c r="D52" s="23" t="s">
        <v>236</v>
      </c>
      <c r="E52" s="23" t="s">
        <v>348</v>
      </c>
      <c r="F52" s="23" t="s">
        <v>194</v>
      </c>
      <c r="G52" s="64">
        <v>0</v>
      </c>
      <c r="H52" s="56">
        <v>0</v>
      </c>
      <c r="I52" s="56">
        <v>0</v>
      </c>
    </row>
    <row r="53" spans="1:9" s="11" customFormat="1" ht="15.75">
      <c r="A53" s="21" t="s">
        <v>180</v>
      </c>
      <c r="B53" s="21"/>
      <c r="C53" s="15" t="s">
        <v>172</v>
      </c>
      <c r="D53" s="15" t="s">
        <v>206</v>
      </c>
      <c r="E53" s="15"/>
      <c r="F53" s="15"/>
      <c r="G53" s="63">
        <f>G56</f>
        <v>88</v>
      </c>
      <c r="H53" s="63">
        <f>H56</f>
        <v>88</v>
      </c>
      <c r="I53" s="63">
        <f>I56</f>
        <v>88</v>
      </c>
    </row>
    <row r="54" spans="1:9" ht="15.75">
      <c r="A54" s="3" t="s">
        <v>180</v>
      </c>
      <c r="B54" s="3"/>
      <c r="C54" s="4" t="s">
        <v>172</v>
      </c>
      <c r="D54" s="4" t="s">
        <v>206</v>
      </c>
      <c r="E54" s="4" t="s">
        <v>210</v>
      </c>
      <c r="F54" s="4"/>
      <c r="G54" s="56"/>
      <c r="H54" s="56"/>
      <c r="I54" s="56"/>
    </row>
    <row r="55" spans="1:9" ht="15.75">
      <c r="A55" s="3" t="s">
        <v>211</v>
      </c>
      <c r="B55" s="3"/>
      <c r="C55" s="4" t="s">
        <v>172</v>
      </c>
      <c r="D55" s="4" t="s">
        <v>206</v>
      </c>
      <c r="E55" s="4" t="s">
        <v>212</v>
      </c>
      <c r="F55" s="4"/>
      <c r="G55" s="56"/>
      <c r="H55" s="56"/>
      <c r="I55" s="56"/>
    </row>
    <row r="56" spans="1:9" ht="15.75">
      <c r="A56" s="3" t="s">
        <v>207</v>
      </c>
      <c r="B56" s="3"/>
      <c r="C56" s="4" t="s">
        <v>172</v>
      </c>
      <c r="D56" s="4" t="s">
        <v>206</v>
      </c>
      <c r="E56" s="4" t="s">
        <v>212</v>
      </c>
      <c r="F56" s="4" t="s">
        <v>208</v>
      </c>
      <c r="G56" s="56">
        <v>88</v>
      </c>
      <c r="H56" s="56">
        <v>88</v>
      </c>
      <c r="I56" s="56">
        <v>88</v>
      </c>
    </row>
    <row r="57" spans="1:9" s="11" customFormat="1" ht="15.75">
      <c r="A57" s="21" t="s">
        <v>181</v>
      </c>
      <c r="B57" s="21"/>
      <c r="C57" s="15" t="s">
        <v>172</v>
      </c>
      <c r="D57" s="15" t="s">
        <v>381</v>
      </c>
      <c r="E57" s="15"/>
      <c r="F57" s="15"/>
      <c r="G57" s="63">
        <f>G60+G63+G66+G71+G72</f>
        <v>9797.4</v>
      </c>
      <c r="H57" s="63">
        <f>H60+H63+H66+H71+H72</f>
        <v>17038.5</v>
      </c>
      <c r="I57" s="63">
        <f>I60+I63+I66+I71+I72</f>
        <v>28289.7</v>
      </c>
    </row>
    <row r="58" spans="1:9" ht="15.75">
      <c r="A58" s="3" t="s">
        <v>215</v>
      </c>
      <c r="B58" s="3"/>
      <c r="C58" s="4" t="s">
        <v>172</v>
      </c>
      <c r="D58" s="4" t="s">
        <v>381</v>
      </c>
      <c r="E58" s="4" t="s">
        <v>216</v>
      </c>
      <c r="F58" s="4"/>
      <c r="G58" s="56"/>
      <c r="H58" s="56"/>
      <c r="I58" s="56"/>
    </row>
    <row r="59" spans="1:9" ht="15.75">
      <c r="A59" s="3" t="s">
        <v>217</v>
      </c>
      <c r="B59" s="3"/>
      <c r="C59" s="4" t="s">
        <v>172</v>
      </c>
      <c r="D59" s="4" t="s">
        <v>381</v>
      </c>
      <c r="E59" s="4" t="s">
        <v>218</v>
      </c>
      <c r="F59" s="4"/>
      <c r="G59" s="56"/>
      <c r="H59" s="56"/>
      <c r="I59" s="56"/>
    </row>
    <row r="60" spans="1:9" ht="15.75">
      <c r="A60" s="3" t="s">
        <v>188</v>
      </c>
      <c r="B60" s="3"/>
      <c r="C60" s="4" t="s">
        <v>172</v>
      </c>
      <c r="D60" s="4" t="s">
        <v>381</v>
      </c>
      <c r="E60" s="4" t="s">
        <v>218</v>
      </c>
      <c r="F60" s="4" t="s">
        <v>194</v>
      </c>
      <c r="G60" s="56">
        <v>1128.9</v>
      </c>
      <c r="H60" s="56">
        <v>1187.7</v>
      </c>
      <c r="I60" s="56">
        <v>1231.3</v>
      </c>
    </row>
    <row r="61" spans="1:9" ht="31.5">
      <c r="A61" s="32" t="s">
        <v>400</v>
      </c>
      <c r="B61" s="3"/>
      <c r="C61" s="4" t="s">
        <v>172</v>
      </c>
      <c r="D61" s="4" t="s">
        <v>381</v>
      </c>
      <c r="E61" s="4" t="s">
        <v>219</v>
      </c>
      <c r="F61" s="4"/>
      <c r="G61" s="56"/>
      <c r="H61" s="56"/>
      <c r="I61" s="56"/>
    </row>
    <row r="62" spans="1:9" ht="15.75">
      <c r="A62" s="32" t="s">
        <v>182</v>
      </c>
      <c r="B62" s="32"/>
      <c r="C62" s="33" t="s">
        <v>172</v>
      </c>
      <c r="D62" s="33" t="s">
        <v>381</v>
      </c>
      <c r="E62" s="33" t="s">
        <v>220</v>
      </c>
      <c r="F62" s="33"/>
      <c r="G62" s="64"/>
      <c r="H62" s="64"/>
      <c r="I62" s="64"/>
    </row>
    <row r="63" spans="1:9" ht="16.5" customHeight="1">
      <c r="A63" s="32" t="s">
        <v>188</v>
      </c>
      <c r="B63" s="32"/>
      <c r="C63" s="33" t="s">
        <v>172</v>
      </c>
      <c r="D63" s="33" t="s">
        <v>381</v>
      </c>
      <c r="E63" s="33" t="s">
        <v>220</v>
      </c>
      <c r="F63" s="33" t="s">
        <v>194</v>
      </c>
      <c r="G63" s="64">
        <v>4298.6</v>
      </c>
      <c r="H63" s="64">
        <v>1400</v>
      </c>
      <c r="I63" s="64">
        <v>1400</v>
      </c>
    </row>
    <row r="64" spans="1:9" ht="15" customHeight="1">
      <c r="A64" s="3" t="s">
        <v>357</v>
      </c>
      <c r="B64" s="3"/>
      <c r="C64" s="4" t="s">
        <v>172</v>
      </c>
      <c r="D64" s="4" t="s">
        <v>381</v>
      </c>
      <c r="E64" s="4" t="s">
        <v>356</v>
      </c>
      <c r="F64" s="4"/>
      <c r="G64" s="56"/>
      <c r="H64" s="56"/>
      <c r="I64" s="56"/>
    </row>
    <row r="65" spans="1:9" ht="18" customHeight="1">
      <c r="A65" s="3" t="s">
        <v>440</v>
      </c>
      <c r="B65" s="3"/>
      <c r="C65" s="4" t="s">
        <v>172</v>
      </c>
      <c r="D65" s="4" t="s">
        <v>381</v>
      </c>
      <c r="E65" s="4" t="s">
        <v>493</v>
      </c>
      <c r="F65" s="4"/>
      <c r="G65" s="56"/>
      <c r="H65" s="56"/>
      <c r="I65" s="56"/>
    </row>
    <row r="66" spans="1:9" ht="49.5" customHeight="1">
      <c r="A66" s="24" t="s">
        <v>441</v>
      </c>
      <c r="B66" s="44"/>
      <c r="C66" s="4" t="s">
        <v>172</v>
      </c>
      <c r="D66" s="4" t="s">
        <v>381</v>
      </c>
      <c r="E66" s="4" t="s">
        <v>493</v>
      </c>
      <c r="F66" s="4" t="s">
        <v>442</v>
      </c>
      <c r="G66" s="56">
        <v>4369.9</v>
      </c>
      <c r="H66" s="56">
        <v>3775.9</v>
      </c>
      <c r="I66" s="56">
        <v>3775.9</v>
      </c>
    </row>
    <row r="67" spans="1:9" ht="21" customHeight="1" hidden="1">
      <c r="A67" s="3" t="s">
        <v>314</v>
      </c>
      <c r="B67" s="44"/>
      <c r="C67" s="4" t="s">
        <v>172</v>
      </c>
      <c r="D67" s="4" t="s">
        <v>214</v>
      </c>
      <c r="E67" s="4" t="s">
        <v>313</v>
      </c>
      <c r="F67" s="4"/>
      <c r="G67" s="56"/>
      <c r="H67" s="56"/>
      <c r="I67" s="56"/>
    </row>
    <row r="68" spans="1:9" ht="83.25" customHeight="1" hidden="1">
      <c r="A68" s="53" t="s">
        <v>359</v>
      </c>
      <c r="B68" s="44"/>
      <c r="C68" s="4" t="s">
        <v>172</v>
      </c>
      <c r="D68" s="4" t="s">
        <v>214</v>
      </c>
      <c r="E68" s="4" t="s">
        <v>358</v>
      </c>
      <c r="F68" s="4"/>
      <c r="G68" s="56"/>
      <c r="H68" s="56"/>
      <c r="I68" s="56"/>
    </row>
    <row r="69" spans="1:9" ht="16.5" customHeight="1" hidden="1">
      <c r="A69" s="3" t="s">
        <v>207</v>
      </c>
      <c r="B69" s="44"/>
      <c r="C69" s="4" t="s">
        <v>172</v>
      </c>
      <c r="D69" s="4" t="s">
        <v>214</v>
      </c>
      <c r="E69" s="4" t="s">
        <v>358</v>
      </c>
      <c r="F69" s="4" t="s">
        <v>208</v>
      </c>
      <c r="G69" s="56"/>
      <c r="H69" s="56"/>
      <c r="I69" s="56"/>
    </row>
    <row r="70" spans="1:9" ht="53.25" customHeight="1" hidden="1">
      <c r="A70" s="3" t="s">
        <v>445</v>
      </c>
      <c r="B70" s="44"/>
      <c r="C70" s="4" t="s">
        <v>172</v>
      </c>
      <c r="D70" s="4" t="s">
        <v>381</v>
      </c>
      <c r="E70" s="4" t="s">
        <v>414</v>
      </c>
      <c r="F70" s="4"/>
      <c r="G70" s="56"/>
      <c r="H70" s="56"/>
      <c r="I70" s="56"/>
    </row>
    <row r="71" spans="1:9" ht="20.25" customHeight="1" hidden="1">
      <c r="A71" s="3" t="s">
        <v>444</v>
      </c>
      <c r="B71" s="44"/>
      <c r="C71" s="4" t="s">
        <v>172</v>
      </c>
      <c r="D71" s="4" t="s">
        <v>381</v>
      </c>
      <c r="E71" s="4" t="s">
        <v>414</v>
      </c>
      <c r="F71" s="4" t="s">
        <v>227</v>
      </c>
      <c r="G71" s="56"/>
      <c r="H71" s="56"/>
      <c r="I71" s="56"/>
    </row>
    <row r="72" spans="1:9" ht="16.5" customHeight="1">
      <c r="A72" s="3" t="s">
        <v>473</v>
      </c>
      <c r="B72" s="44"/>
      <c r="C72" s="4" t="s">
        <v>172</v>
      </c>
      <c r="D72" s="4" t="s">
        <v>381</v>
      </c>
      <c r="E72" s="4" t="s">
        <v>472</v>
      </c>
      <c r="F72" s="4"/>
      <c r="G72" s="56"/>
      <c r="H72" s="56">
        <v>10674.9</v>
      </c>
      <c r="I72" s="56">
        <v>21882.5</v>
      </c>
    </row>
    <row r="73" spans="1:9" s="18" customFormat="1" ht="40.5" hidden="1">
      <c r="A73" s="19" t="s">
        <v>213</v>
      </c>
      <c r="B73" s="19"/>
      <c r="C73" s="22" t="s">
        <v>175</v>
      </c>
      <c r="D73" s="22" t="s">
        <v>379</v>
      </c>
      <c r="E73" s="22"/>
      <c r="F73" s="22"/>
      <c r="G73" s="62">
        <f>G80</f>
        <v>0</v>
      </c>
      <c r="H73" s="62">
        <f>H80</f>
        <v>0</v>
      </c>
      <c r="I73" s="62">
        <f>I80</f>
        <v>0</v>
      </c>
    </row>
    <row r="74" spans="1:9" ht="15.75" hidden="1">
      <c r="A74" s="21" t="s">
        <v>174</v>
      </c>
      <c r="B74" s="21"/>
      <c r="C74" s="15" t="s">
        <v>175</v>
      </c>
      <c r="D74" s="15" t="s">
        <v>173</v>
      </c>
      <c r="E74" s="15"/>
      <c r="F74" s="15"/>
      <c r="G74" s="63">
        <v>0</v>
      </c>
      <c r="H74" s="63">
        <f>H79+H76</f>
        <v>0</v>
      </c>
      <c r="I74" s="63">
        <f>I79+I76</f>
        <v>0</v>
      </c>
    </row>
    <row r="75" spans="1:9" ht="15.75" hidden="1">
      <c r="A75" s="3" t="s">
        <v>349</v>
      </c>
      <c r="B75" s="3"/>
      <c r="C75" s="4" t="s">
        <v>175</v>
      </c>
      <c r="D75" s="4" t="s">
        <v>173</v>
      </c>
      <c r="E75" s="4" t="s">
        <v>350</v>
      </c>
      <c r="F75" s="4"/>
      <c r="G75" s="56"/>
      <c r="H75" s="56"/>
      <c r="I75" s="71"/>
    </row>
    <row r="76" spans="1:9" ht="31.5" hidden="1">
      <c r="A76" s="3" t="s">
        <v>351</v>
      </c>
      <c r="B76" s="3"/>
      <c r="C76" s="4" t="s">
        <v>175</v>
      </c>
      <c r="D76" s="4" t="s">
        <v>173</v>
      </c>
      <c r="E76" s="33" t="s">
        <v>352</v>
      </c>
      <c r="F76" s="33" t="s">
        <v>353</v>
      </c>
      <c r="G76" s="56"/>
      <c r="H76" s="56"/>
      <c r="I76" s="71"/>
    </row>
    <row r="77" spans="1:9" ht="15.75" hidden="1">
      <c r="A77" s="3" t="s">
        <v>242</v>
      </c>
      <c r="B77" s="3"/>
      <c r="C77" s="4" t="s">
        <v>175</v>
      </c>
      <c r="D77" s="4" t="s">
        <v>173</v>
      </c>
      <c r="E77" s="4" t="s">
        <v>222</v>
      </c>
      <c r="F77" s="4"/>
      <c r="G77" s="56"/>
      <c r="H77" s="56"/>
      <c r="I77" s="71"/>
    </row>
    <row r="78" spans="1:9" ht="47.25" hidden="1">
      <c r="A78" s="3" t="s">
        <v>221</v>
      </c>
      <c r="B78" s="3"/>
      <c r="C78" s="4" t="s">
        <v>175</v>
      </c>
      <c r="D78" s="4" t="s">
        <v>173</v>
      </c>
      <c r="E78" s="4" t="s">
        <v>222</v>
      </c>
      <c r="F78" s="4"/>
      <c r="G78" s="56"/>
      <c r="H78" s="56"/>
      <c r="I78" s="71"/>
    </row>
    <row r="79" spans="1:9" ht="15.75" hidden="1">
      <c r="A79" s="2" t="s">
        <v>191</v>
      </c>
      <c r="B79" s="2"/>
      <c r="C79" s="4" t="s">
        <v>175</v>
      </c>
      <c r="D79" s="4" t="s">
        <v>173</v>
      </c>
      <c r="E79" s="4" t="s">
        <v>222</v>
      </c>
      <c r="F79" s="4" t="s">
        <v>223</v>
      </c>
      <c r="G79" s="56"/>
      <c r="H79" s="56"/>
      <c r="I79" s="71"/>
    </row>
    <row r="80" spans="1:9" ht="47.25" hidden="1">
      <c r="A80" s="47" t="s">
        <v>333</v>
      </c>
      <c r="B80" s="45"/>
      <c r="C80" s="49" t="s">
        <v>175</v>
      </c>
      <c r="D80" s="49" t="s">
        <v>258</v>
      </c>
      <c r="E80" s="46"/>
      <c r="F80" s="46"/>
      <c r="G80" s="78">
        <f>G83+G86</f>
        <v>0</v>
      </c>
      <c r="H80" s="78">
        <f>H83+H86</f>
        <v>0</v>
      </c>
      <c r="I80" s="78">
        <f>I83+I86</f>
        <v>0</v>
      </c>
    </row>
    <row r="81" spans="1:9" ht="31.5" hidden="1">
      <c r="A81" s="48" t="s">
        <v>418</v>
      </c>
      <c r="B81" s="2"/>
      <c r="C81" s="4" t="s">
        <v>175</v>
      </c>
      <c r="D81" s="4" t="s">
        <v>258</v>
      </c>
      <c r="E81" s="4" t="s">
        <v>417</v>
      </c>
      <c r="F81" s="4"/>
      <c r="G81" s="56"/>
      <c r="H81" s="56"/>
      <c r="I81" s="56"/>
    </row>
    <row r="82" spans="1:9" ht="47.25" hidden="1">
      <c r="A82" s="48" t="s">
        <v>334</v>
      </c>
      <c r="B82" s="2"/>
      <c r="C82" s="4" t="s">
        <v>175</v>
      </c>
      <c r="D82" s="4" t="s">
        <v>258</v>
      </c>
      <c r="E82" s="4" t="s">
        <v>335</v>
      </c>
      <c r="F82" s="4"/>
      <c r="G82" s="56"/>
      <c r="H82" s="56"/>
      <c r="I82" s="56"/>
    </row>
    <row r="83" spans="1:9" ht="15.75" hidden="1">
      <c r="A83" s="3" t="s">
        <v>188</v>
      </c>
      <c r="B83" s="2"/>
      <c r="C83" s="4" t="s">
        <v>175</v>
      </c>
      <c r="D83" s="4" t="s">
        <v>258</v>
      </c>
      <c r="E83" s="4" t="s">
        <v>335</v>
      </c>
      <c r="F83" s="4" t="s">
        <v>194</v>
      </c>
      <c r="G83" s="56"/>
      <c r="H83" s="56"/>
      <c r="I83" s="56"/>
    </row>
    <row r="84" spans="1:9" ht="15.75" hidden="1">
      <c r="A84" s="3" t="s">
        <v>411</v>
      </c>
      <c r="B84" s="2"/>
      <c r="C84" s="4" t="s">
        <v>175</v>
      </c>
      <c r="D84" s="4" t="s">
        <v>258</v>
      </c>
      <c r="E84" s="4" t="s">
        <v>412</v>
      </c>
      <c r="F84" s="4"/>
      <c r="G84" s="56"/>
      <c r="H84" s="56"/>
      <c r="I84" s="56"/>
    </row>
    <row r="85" spans="1:9" ht="31.5" hidden="1">
      <c r="A85" s="3" t="s">
        <v>410</v>
      </c>
      <c r="B85" s="2"/>
      <c r="C85" s="4" t="s">
        <v>175</v>
      </c>
      <c r="D85" s="4" t="s">
        <v>258</v>
      </c>
      <c r="E85" s="4" t="s">
        <v>409</v>
      </c>
      <c r="F85" s="4"/>
      <c r="G85" s="56"/>
      <c r="H85" s="56"/>
      <c r="I85" s="56"/>
    </row>
    <row r="86" spans="1:9" ht="15.75" hidden="1">
      <c r="A86" s="3" t="s">
        <v>188</v>
      </c>
      <c r="B86" s="2"/>
      <c r="C86" s="4" t="s">
        <v>175</v>
      </c>
      <c r="D86" s="4" t="s">
        <v>258</v>
      </c>
      <c r="E86" s="4" t="s">
        <v>409</v>
      </c>
      <c r="F86" s="4" t="s">
        <v>194</v>
      </c>
      <c r="G86" s="56"/>
      <c r="H86" s="56"/>
      <c r="I86" s="56"/>
    </row>
    <row r="87" spans="1:9" s="5" customFormat="1" ht="20.25">
      <c r="A87" s="19" t="s">
        <v>183</v>
      </c>
      <c r="B87" s="19"/>
      <c r="C87" s="22" t="s">
        <v>202</v>
      </c>
      <c r="D87" s="22" t="s">
        <v>379</v>
      </c>
      <c r="E87" s="22"/>
      <c r="F87" s="22"/>
      <c r="G87" s="62">
        <f>G88+G96+G101+G106</f>
        <v>4010</v>
      </c>
      <c r="H87" s="62">
        <f>H88+H96+H101+H106</f>
        <v>950</v>
      </c>
      <c r="I87" s="62">
        <f>I88+I96+I101+I106</f>
        <v>950</v>
      </c>
    </row>
    <row r="88" spans="1:9" s="11" customFormat="1" ht="15.75">
      <c r="A88" s="21" t="s">
        <v>184</v>
      </c>
      <c r="B88" s="21"/>
      <c r="C88" s="15" t="s">
        <v>202</v>
      </c>
      <c r="D88" s="15" t="s">
        <v>224</v>
      </c>
      <c r="E88" s="15"/>
      <c r="F88" s="15"/>
      <c r="G88" s="63">
        <f>G91+G92</f>
        <v>600</v>
      </c>
      <c r="H88" s="63">
        <f>H91+H92</f>
        <v>600</v>
      </c>
      <c r="I88" s="63">
        <f>I91+I92</f>
        <v>600</v>
      </c>
    </row>
    <row r="89" spans="1:9" ht="15.75">
      <c r="A89" s="3" t="s">
        <v>372</v>
      </c>
      <c r="B89" s="3"/>
      <c r="C89" s="4" t="s">
        <v>202</v>
      </c>
      <c r="D89" s="4" t="s">
        <v>224</v>
      </c>
      <c r="E89" s="4" t="s">
        <v>222</v>
      </c>
      <c r="F89" s="4"/>
      <c r="G89" s="56"/>
      <c r="H89" s="56"/>
      <c r="I89" s="56"/>
    </row>
    <row r="90" spans="1:9" ht="17.25" customHeight="1">
      <c r="A90" s="3" t="s">
        <v>185</v>
      </c>
      <c r="B90" s="3"/>
      <c r="C90" s="4" t="s">
        <v>202</v>
      </c>
      <c r="D90" s="4" t="s">
        <v>224</v>
      </c>
      <c r="E90" s="4" t="s">
        <v>389</v>
      </c>
      <c r="F90" s="4"/>
      <c r="G90" s="56"/>
      <c r="H90" s="56"/>
      <c r="I90" s="56"/>
    </row>
    <row r="91" spans="1:9" ht="15.75">
      <c r="A91" s="3" t="s">
        <v>186</v>
      </c>
      <c r="B91" s="3"/>
      <c r="C91" s="4" t="s">
        <v>202</v>
      </c>
      <c r="D91" s="4" t="s">
        <v>224</v>
      </c>
      <c r="E91" s="4" t="s">
        <v>389</v>
      </c>
      <c r="F91" s="4" t="s">
        <v>225</v>
      </c>
      <c r="G91" s="56">
        <v>400</v>
      </c>
      <c r="H91" s="56">
        <v>400</v>
      </c>
      <c r="I91" s="56">
        <v>400</v>
      </c>
    </row>
    <row r="92" spans="1:9" ht="15.75">
      <c r="A92" s="3" t="s">
        <v>188</v>
      </c>
      <c r="B92" s="3"/>
      <c r="C92" s="4" t="s">
        <v>202</v>
      </c>
      <c r="D92" s="4" t="s">
        <v>224</v>
      </c>
      <c r="E92" s="4" t="s">
        <v>389</v>
      </c>
      <c r="F92" s="4" t="s">
        <v>194</v>
      </c>
      <c r="G92" s="56">
        <v>200</v>
      </c>
      <c r="H92" s="56">
        <v>200</v>
      </c>
      <c r="I92" s="56">
        <v>200</v>
      </c>
    </row>
    <row r="93" spans="1:9" ht="15.75" hidden="1">
      <c r="A93" s="3" t="s">
        <v>314</v>
      </c>
      <c r="B93" s="3"/>
      <c r="C93" s="4" t="s">
        <v>202</v>
      </c>
      <c r="D93" s="4" t="s">
        <v>224</v>
      </c>
      <c r="E93" s="4" t="s">
        <v>313</v>
      </c>
      <c r="F93" s="4"/>
      <c r="G93" s="56"/>
      <c r="H93" s="56"/>
      <c r="I93" s="56"/>
    </row>
    <row r="94" spans="1:9" ht="31.5" hidden="1">
      <c r="A94" s="3" t="s">
        <v>428</v>
      </c>
      <c r="B94" s="3"/>
      <c r="C94" s="4" t="s">
        <v>202</v>
      </c>
      <c r="D94" s="4" t="s">
        <v>224</v>
      </c>
      <c r="E94" s="4" t="s">
        <v>427</v>
      </c>
      <c r="F94" s="4"/>
      <c r="G94" s="56"/>
      <c r="H94" s="56"/>
      <c r="I94" s="56"/>
    </row>
    <row r="95" spans="1:9" ht="31.5" hidden="1">
      <c r="A95" s="76" t="s">
        <v>316</v>
      </c>
      <c r="B95" s="3"/>
      <c r="C95" s="4" t="s">
        <v>202</v>
      </c>
      <c r="D95" s="4" t="s">
        <v>224</v>
      </c>
      <c r="E95" s="4" t="s">
        <v>427</v>
      </c>
      <c r="F95" s="4" t="s">
        <v>390</v>
      </c>
      <c r="G95" s="56"/>
      <c r="H95" s="56"/>
      <c r="I95" s="56"/>
    </row>
    <row r="96" spans="1:9" ht="15.75">
      <c r="A96" s="21" t="s">
        <v>391</v>
      </c>
      <c r="B96" s="21"/>
      <c r="C96" s="15" t="s">
        <v>202</v>
      </c>
      <c r="D96" s="15" t="s">
        <v>226</v>
      </c>
      <c r="E96" s="15"/>
      <c r="F96" s="15"/>
      <c r="G96" s="63">
        <f>G100</f>
        <v>160</v>
      </c>
      <c r="H96" s="63">
        <f>H100</f>
        <v>0</v>
      </c>
      <c r="I96" s="63">
        <f>I100</f>
        <v>0</v>
      </c>
    </row>
    <row r="97" spans="1:9" ht="15.75">
      <c r="A97" s="82" t="s">
        <v>315</v>
      </c>
      <c r="B97" s="32"/>
      <c r="C97" s="33" t="s">
        <v>202</v>
      </c>
      <c r="D97" s="33" t="s">
        <v>226</v>
      </c>
      <c r="E97" s="33" t="s">
        <v>250</v>
      </c>
      <c r="F97" s="34"/>
      <c r="G97" s="68"/>
      <c r="H97" s="68"/>
      <c r="I97" s="68"/>
    </row>
    <row r="98" spans="1:9" ht="15.75">
      <c r="A98" s="76" t="s">
        <v>304</v>
      </c>
      <c r="B98" s="24"/>
      <c r="C98" s="33" t="s">
        <v>202</v>
      </c>
      <c r="D98" s="33" t="s">
        <v>226</v>
      </c>
      <c r="E98" s="33" t="s">
        <v>305</v>
      </c>
      <c r="F98" s="34"/>
      <c r="G98" s="66"/>
      <c r="H98" s="68"/>
      <c r="I98" s="68"/>
    </row>
    <row r="99" spans="1:9" ht="94.5">
      <c r="A99" s="76" t="s">
        <v>354</v>
      </c>
      <c r="B99" s="24"/>
      <c r="C99" s="33" t="s">
        <v>202</v>
      </c>
      <c r="D99" s="33" t="s">
        <v>226</v>
      </c>
      <c r="E99" s="33" t="s">
        <v>355</v>
      </c>
      <c r="F99" s="34"/>
      <c r="G99" s="66"/>
      <c r="H99" s="68"/>
      <c r="I99" s="68"/>
    </row>
    <row r="100" spans="1:9" ht="31.5">
      <c r="A100" s="76" t="s">
        <v>316</v>
      </c>
      <c r="B100" s="24"/>
      <c r="C100" s="33" t="s">
        <v>202</v>
      </c>
      <c r="D100" s="33" t="s">
        <v>226</v>
      </c>
      <c r="E100" s="33" t="s">
        <v>355</v>
      </c>
      <c r="F100" s="33" t="s">
        <v>390</v>
      </c>
      <c r="G100" s="66">
        <v>160</v>
      </c>
      <c r="H100" s="64">
        <v>0</v>
      </c>
      <c r="I100" s="64">
        <v>0</v>
      </c>
    </row>
    <row r="101" spans="1:9" ht="15.75">
      <c r="A101" s="21" t="s">
        <v>474</v>
      </c>
      <c r="B101" s="21"/>
      <c r="C101" s="15" t="s">
        <v>202</v>
      </c>
      <c r="D101" s="15" t="s">
        <v>258</v>
      </c>
      <c r="E101" s="15"/>
      <c r="F101" s="15"/>
      <c r="G101" s="63">
        <f>G105</f>
        <v>2500</v>
      </c>
      <c r="H101" s="63">
        <f>H105</f>
        <v>0</v>
      </c>
      <c r="I101" s="63">
        <f>I105</f>
        <v>0</v>
      </c>
    </row>
    <row r="102" spans="1:9" ht="15.75">
      <c r="A102" s="76" t="s">
        <v>315</v>
      </c>
      <c r="B102" s="24"/>
      <c r="C102" s="33" t="s">
        <v>202</v>
      </c>
      <c r="D102" s="33" t="s">
        <v>258</v>
      </c>
      <c r="E102" s="33" t="s">
        <v>250</v>
      </c>
      <c r="F102" s="33"/>
      <c r="G102" s="66"/>
      <c r="H102" s="64"/>
      <c r="I102" s="64"/>
    </row>
    <row r="103" spans="1:9" ht="15.75">
      <c r="A103" s="76" t="s">
        <v>304</v>
      </c>
      <c r="B103" s="24"/>
      <c r="C103" s="33" t="s">
        <v>202</v>
      </c>
      <c r="D103" s="33" t="s">
        <v>258</v>
      </c>
      <c r="E103" s="33" t="s">
        <v>305</v>
      </c>
      <c r="F103" s="33"/>
      <c r="G103" s="66"/>
      <c r="H103" s="64"/>
      <c r="I103" s="64"/>
    </row>
    <row r="104" spans="1:9" ht="94.5">
      <c r="A104" s="76" t="s">
        <v>354</v>
      </c>
      <c r="B104" s="24"/>
      <c r="C104" s="33" t="s">
        <v>202</v>
      </c>
      <c r="D104" s="33" t="s">
        <v>258</v>
      </c>
      <c r="E104" s="33" t="s">
        <v>355</v>
      </c>
      <c r="F104" s="33"/>
      <c r="G104" s="66"/>
      <c r="H104" s="64"/>
      <c r="I104" s="64"/>
    </row>
    <row r="105" spans="1:9" ht="31.5">
      <c r="A105" s="76" t="s">
        <v>316</v>
      </c>
      <c r="B105" s="24"/>
      <c r="C105" s="33" t="s">
        <v>202</v>
      </c>
      <c r="D105" s="33" t="s">
        <v>258</v>
      </c>
      <c r="E105" s="33" t="s">
        <v>355</v>
      </c>
      <c r="F105" s="33" t="s">
        <v>390</v>
      </c>
      <c r="G105" s="66">
        <v>2500</v>
      </c>
      <c r="H105" s="64">
        <v>0</v>
      </c>
      <c r="I105" s="64">
        <v>0</v>
      </c>
    </row>
    <row r="106" spans="1:9" s="11" customFormat="1" ht="15.75">
      <c r="A106" s="21" t="s">
        <v>187</v>
      </c>
      <c r="B106" s="21"/>
      <c r="C106" s="15" t="s">
        <v>202</v>
      </c>
      <c r="D106" s="15" t="s">
        <v>209</v>
      </c>
      <c r="E106" s="15"/>
      <c r="F106" s="15"/>
      <c r="G106" s="63">
        <f>G109+G112+G113</f>
        <v>750</v>
      </c>
      <c r="H106" s="63">
        <f>H109+H112+H113</f>
        <v>350</v>
      </c>
      <c r="I106" s="63">
        <f>I109+I112+I113</f>
        <v>350</v>
      </c>
    </row>
    <row r="107" spans="1:9" s="11" customFormat="1" ht="31.5">
      <c r="A107" s="24" t="s">
        <v>228</v>
      </c>
      <c r="B107" s="24"/>
      <c r="C107" s="23" t="s">
        <v>202</v>
      </c>
      <c r="D107" s="23" t="s">
        <v>209</v>
      </c>
      <c r="E107" s="23" t="s">
        <v>229</v>
      </c>
      <c r="F107" s="23"/>
      <c r="G107" s="66"/>
      <c r="H107" s="66"/>
      <c r="I107" s="66"/>
    </row>
    <row r="108" spans="1:9" s="11" customFormat="1" ht="31.5">
      <c r="A108" s="24" t="s">
        <v>476</v>
      </c>
      <c r="B108" s="24"/>
      <c r="C108" s="23" t="s">
        <v>202</v>
      </c>
      <c r="D108" s="23" t="s">
        <v>209</v>
      </c>
      <c r="E108" s="23" t="s">
        <v>475</v>
      </c>
      <c r="F108" s="23"/>
      <c r="G108" s="66"/>
      <c r="H108" s="66"/>
      <c r="I108" s="66"/>
    </row>
    <row r="109" spans="1:9" s="11" customFormat="1" ht="15.75">
      <c r="A109" s="3" t="s">
        <v>188</v>
      </c>
      <c r="B109" s="3"/>
      <c r="C109" s="23" t="s">
        <v>202</v>
      </c>
      <c r="D109" s="23" t="s">
        <v>209</v>
      </c>
      <c r="E109" s="23" t="s">
        <v>229</v>
      </c>
      <c r="F109" s="23" t="s">
        <v>194</v>
      </c>
      <c r="G109" s="66">
        <v>350</v>
      </c>
      <c r="H109" s="66">
        <v>350</v>
      </c>
      <c r="I109" s="66">
        <v>350</v>
      </c>
    </row>
    <row r="110" spans="1:9" ht="15.75">
      <c r="A110" s="3" t="s">
        <v>372</v>
      </c>
      <c r="B110" s="2"/>
      <c r="C110" s="4" t="s">
        <v>202</v>
      </c>
      <c r="D110" s="4" t="s">
        <v>209</v>
      </c>
      <c r="E110" s="4" t="s">
        <v>222</v>
      </c>
      <c r="F110" s="4"/>
      <c r="G110" s="56"/>
      <c r="H110" s="66"/>
      <c r="I110" s="66"/>
    </row>
    <row r="111" spans="1:9" ht="47.25">
      <c r="A111" s="48" t="s">
        <v>371</v>
      </c>
      <c r="B111" s="3"/>
      <c r="C111" s="4" t="s">
        <v>202</v>
      </c>
      <c r="D111" s="4" t="s">
        <v>209</v>
      </c>
      <c r="E111" s="4" t="s">
        <v>373</v>
      </c>
      <c r="F111" s="4"/>
      <c r="G111" s="56"/>
      <c r="H111" s="66"/>
      <c r="I111" s="66"/>
    </row>
    <row r="112" spans="1:9" ht="15.75">
      <c r="A112" s="3" t="s">
        <v>186</v>
      </c>
      <c r="B112" s="3"/>
      <c r="C112" s="4" t="s">
        <v>202</v>
      </c>
      <c r="D112" s="4" t="s">
        <v>209</v>
      </c>
      <c r="E112" s="4" t="s">
        <v>373</v>
      </c>
      <c r="F112" s="4" t="s">
        <v>225</v>
      </c>
      <c r="G112" s="56">
        <v>330</v>
      </c>
      <c r="H112" s="66">
        <v>0</v>
      </c>
      <c r="I112" s="66">
        <v>0</v>
      </c>
    </row>
    <row r="113" spans="1:9" ht="15.75">
      <c r="A113" s="55" t="s">
        <v>188</v>
      </c>
      <c r="B113" s="3"/>
      <c r="C113" s="4" t="s">
        <v>202</v>
      </c>
      <c r="D113" s="4" t="s">
        <v>209</v>
      </c>
      <c r="E113" s="4" t="s">
        <v>373</v>
      </c>
      <c r="F113" s="4" t="s">
        <v>194</v>
      </c>
      <c r="G113" s="56">
        <v>70</v>
      </c>
      <c r="H113" s="66">
        <v>0</v>
      </c>
      <c r="I113" s="66">
        <v>0</v>
      </c>
    </row>
    <row r="114" spans="1:9" ht="15.75" hidden="1">
      <c r="A114" s="3" t="s">
        <v>314</v>
      </c>
      <c r="B114" s="3"/>
      <c r="C114" s="4" t="s">
        <v>202</v>
      </c>
      <c r="D114" s="4" t="s">
        <v>209</v>
      </c>
      <c r="E114" s="4" t="s">
        <v>313</v>
      </c>
      <c r="F114" s="4"/>
      <c r="G114" s="56"/>
      <c r="H114" s="66"/>
      <c r="I114" s="66"/>
    </row>
    <row r="115" spans="1:9" ht="48" customHeight="1" hidden="1">
      <c r="A115" s="3" t="s">
        <v>360</v>
      </c>
      <c r="B115" s="3"/>
      <c r="C115" s="4" t="s">
        <v>202</v>
      </c>
      <c r="D115" s="4" t="s">
        <v>209</v>
      </c>
      <c r="E115" s="4" t="s">
        <v>361</v>
      </c>
      <c r="F115" s="4"/>
      <c r="G115" s="56"/>
      <c r="H115" s="66"/>
      <c r="I115" s="66"/>
    </row>
    <row r="116" spans="1:9" ht="15.75" hidden="1">
      <c r="A116" s="3" t="s">
        <v>207</v>
      </c>
      <c r="B116" s="3"/>
      <c r="C116" s="4" t="s">
        <v>202</v>
      </c>
      <c r="D116" s="4" t="s">
        <v>209</v>
      </c>
      <c r="E116" s="4" t="s">
        <v>361</v>
      </c>
      <c r="F116" s="4" t="s">
        <v>208</v>
      </c>
      <c r="G116" s="56">
        <v>0</v>
      </c>
      <c r="H116" s="66">
        <v>0</v>
      </c>
      <c r="I116" s="66">
        <f>SUM(G116:H116)</f>
        <v>0</v>
      </c>
    </row>
    <row r="117" spans="1:9" s="5" customFormat="1" ht="20.25">
      <c r="A117" s="19" t="s">
        <v>189</v>
      </c>
      <c r="B117" s="19"/>
      <c r="C117" s="22" t="s">
        <v>224</v>
      </c>
      <c r="D117" s="22" t="s">
        <v>379</v>
      </c>
      <c r="E117" s="20"/>
      <c r="F117" s="20"/>
      <c r="G117" s="72">
        <f>G118</f>
        <v>1000</v>
      </c>
      <c r="H117" s="72">
        <f>H118</f>
        <v>0</v>
      </c>
      <c r="I117" s="72">
        <f>I118</f>
        <v>0</v>
      </c>
    </row>
    <row r="118" spans="1:9" s="11" customFormat="1" ht="15.75">
      <c r="A118" s="21" t="s">
        <v>192</v>
      </c>
      <c r="B118" s="21"/>
      <c r="C118" s="15" t="s">
        <v>224</v>
      </c>
      <c r="D118" s="15" t="s">
        <v>173</v>
      </c>
      <c r="E118" s="15"/>
      <c r="F118" s="15"/>
      <c r="G118" s="63">
        <f>G123</f>
        <v>1000</v>
      </c>
      <c r="H118" s="63">
        <f>H123</f>
        <v>0</v>
      </c>
      <c r="I118" s="63">
        <f>I123</f>
        <v>0</v>
      </c>
    </row>
    <row r="119" spans="1:9" s="11" customFormat="1" ht="15.75">
      <c r="A119" s="82" t="s">
        <v>315</v>
      </c>
      <c r="B119" s="36"/>
      <c r="C119" s="33" t="s">
        <v>224</v>
      </c>
      <c r="D119" s="33" t="s">
        <v>173</v>
      </c>
      <c r="E119" s="33" t="s">
        <v>250</v>
      </c>
      <c r="F119" s="34"/>
      <c r="G119" s="68"/>
      <c r="H119" s="68"/>
      <c r="I119" s="68"/>
    </row>
    <row r="120" spans="1:9" ht="15.75">
      <c r="A120" s="3" t="s">
        <v>314</v>
      </c>
      <c r="B120" s="3"/>
      <c r="C120" s="4" t="s">
        <v>224</v>
      </c>
      <c r="D120" s="4" t="s">
        <v>173</v>
      </c>
      <c r="E120" s="4" t="s">
        <v>313</v>
      </c>
      <c r="F120" s="4"/>
      <c r="G120" s="56"/>
      <c r="H120" s="56"/>
      <c r="I120" s="56"/>
    </row>
    <row r="121" spans="1:9" ht="31.5">
      <c r="A121" s="3" t="s">
        <v>431</v>
      </c>
      <c r="B121" s="3"/>
      <c r="C121" s="4" t="s">
        <v>224</v>
      </c>
      <c r="D121" s="4" t="s">
        <v>173</v>
      </c>
      <c r="E121" s="4" t="s">
        <v>430</v>
      </c>
      <c r="F121" s="4"/>
      <c r="G121" s="56"/>
      <c r="H121" s="56"/>
      <c r="I121" s="56"/>
    </row>
    <row r="122" spans="1:9" ht="31.5">
      <c r="A122" s="3" t="s">
        <v>432</v>
      </c>
      <c r="B122" s="3"/>
      <c r="C122" s="4" t="s">
        <v>224</v>
      </c>
      <c r="D122" s="4" t="s">
        <v>173</v>
      </c>
      <c r="E122" s="4" t="s">
        <v>429</v>
      </c>
      <c r="F122" s="4"/>
      <c r="G122" s="56"/>
      <c r="H122" s="56"/>
      <c r="I122" s="56"/>
    </row>
    <row r="123" spans="1:9" ht="31.5">
      <c r="A123" s="76" t="s">
        <v>316</v>
      </c>
      <c r="B123" s="3"/>
      <c r="C123" s="4" t="s">
        <v>224</v>
      </c>
      <c r="D123" s="4" t="s">
        <v>173</v>
      </c>
      <c r="E123" s="4" t="s">
        <v>429</v>
      </c>
      <c r="F123" s="4" t="s">
        <v>390</v>
      </c>
      <c r="G123" s="56">
        <v>1000</v>
      </c>
      <c r="H123" s="56">
        <v>0</v>
      </c>
      <c r="I123" s="56">
        <v>0</v>
      </c>
    </row>
    <row r="124" spans="1:9" ht="15.75" hidden="1">
      <c r="A124" s="21" t="s">
        <v>374</v>
      </c>
      <c r="B124" s="50"/>
      <c r="C124" s="15" t="s">
        <v>224</v>
      </c>
      <c r="D124" s="15" t="s">
        <v>175</v>
      </c>
      <c r="E124" s="35"/>
      <c r="F124" s="35"/>
      <c r="G124" s="63">
        <v>0</v>
      </c>
      <c r="H124" s="63">
        <f>H128</f>
        <v>0</v>
      </c>
      <c r="I124" s="63">
        <f>I128</f>
        <v>0</v>
      </c>
    </row>
    <row r="125" spans="1:9" ht="15.75" hidden="1">
      <c r="A125" s="31" t="s">
        <v>315</v>
      </c>
      <c r="B125" s="32"/>
      <c r="C125" s="33" t="s">
        <v>224</v>
      </c>
      <c r="D125" s="33" t="s">
        <v>175</v>
      </c>
      <c r="E125" s="33" t="s">
        <v>250</v>
      </c>
      <c r="F125" s="34"/>
      <c r="G125" s="68"/>
      <c r="H125" s="68"/>
      <c r="I125" s="68"/>
    </row>
    <row r="126" spans="1:9" ht="15.75" hidden="1">
      <c r="A126" s="6" t="s">
        <v>304</v>
      </c>
      <c r="B126" s="24"/>
      <c r="C126" s="33" t="s">
        <v>224</v>
      </c>
      <c r="D126" s="33" t="s">
        <v>175</v>
      </c>
      <c r="E126" s="33" t="s">
        <v>305</v>
      </c>
      <c r="F126" s="34"/>
      <c r="G126" s="66"/>
      <c r="H126" s="68"/>
      <c r="I126" s="68"/>
    </row>
    <row r="127" spans="1:9" ht="75" hidden="1">
      <c r="A127" s="6" t="s">
        <v>354</v>
      </c>
      <c r="B127" s="24"/>
      <c r="C127" s="33" t="s">
        <v>224</v>
      </c>
      <c r="D127" s="33" t="s">
        <v>175</v>
      </c>
      <c r="E127" s="33" t="s">
        <v>355</v>
      </c>
      <c r="F127" s="34"/>
      <c r="G127" s="66"/>
      <c r="H127" s="68"/>
      <c r="I127" s="68"/>
    </row>
    <row r="128" spans="1:9" ht="30" hidden="1">
      <c r="A128" s="6" t="s">
        <v>316</v>
      </c>
      <c r="B128" s="24"/>
      <c r="C128" s="33" t="s">
        <v>224</v>
      </c>
      <c r="D128" s="33" t="s">
        <v>175</v>
      </c>
      <c r="E128" s="33" t="s">
        <v>355</v>
      </c>
      <c r="F128" s="33" t="s">
        <v>390</v>
      </c>
      <c r="G128" s="66"/>
      <c r="H128" s="64"/>
      <c r="I128" s="68"/>
    </row>
    <row r="129" spans="1:9" ht="20.25">
      <c r="A129" s="19" t="s">
        <v>233</v>
      </c>
      <c r="B129" s="19"/>
      <c r="C129" s="22" t="s">
        <v>204</v>
      </c>
      <c r="D129" s="22" t="s">
        <v>379</v>
      </c>
      <c r="E129" s="25"/>
      <c r="F129" s="20"/>
      <c r="G129" s="62">
        <f>G130</f>
        <v>400</v>
      </c>
      <c r="H129" s="62">
        <f>H130</f>
        <v>400</v>
      </c>
      <c r="I129" s="62">
        <f>I130</f>
        <v>400</v>
      </c>
    </row>
    <row r="130" spans="1:9" s="5" customFormat="1" ht="31.5">
      <c r="A130" s="21" t="s">
        <v>234</v>
      </c>
      <c r="B130" s="21"/>
      <c r="C130" s="15" t="s">
        <v>204</v>
      </c>
      <c r="D130" s="15" t="s">
        <v>175</v>
      </c>
      <c r="E130" s="15"/>
      <c r="F130" s="15"/>
      <c r="G130" s="63">
        <f>G133</f>
        <v>400</v>
      </c>
      <c r="H130" s="63">
        <f>H133</f>
        <v>400</v>
      </c>
      <c r="I130" s="63">
        <f>I133</f>
        <v>400</v>
      </c>
    </row>
    <row r="131" spans="1:9" ht="15.75">
      <c r="A131" s="3" t="s">
        <v>372</v>
      </c>
      <c r="B131" s="3"/>
      <c r="C131" s="4" t="s">
        <v>204</v>
      </c>
      <c r="D131" s="4" t="s">
        <v>175</v>
      </c>
      <c r="E131" s="4" t="s">
        <v>222</v>
      </c>
      <c r="F131" s="4"/>
      <c r="G131" s="56"/>
      <c r="H131" s="56"/>
      <c r="I131" s="56"/>
    </row>
    <row r="132" spans="1:9" ht="56.25" customHeight="1">
      <c r="A132" s="3" t="s">
        <v>477</v>
      </c>
      <c r="B132" s="3"/>
      <c r="C132" s="4" t="s">
        <v>204</v>
      </c>
      <c r="D132" s="4" t="s">
        <v>175</v>
      </c>
      <c r="E132" s="4" t="s">
        <v>398</v>
      </c>
      <c r="F132" s="4"/>
      <c r="G132" s="56"/>
      <c r="H132" s="56"/>
      <c r="I132" s="56"/>
    </row>
    <row r="133" spans="1:9" ht="15.75">
      <c r="A133" s="3" t="s">
        <v>188</v>
      </c>
      <c r="B133" s="3"/>
      <c r="C133" s="4" t="s">
        <v>204</v>
      </c>
      <c r="D133" s="4" t="s">
        <v>175</v>
      </c>
      <c r="E133" s="4" t="s">
        <v>398</v>
      </c>
      <c r="F133" s="4" t="s">
        <v>194</v>
      </c>
      <c r="G133" s="56">
        <v>400</v>
      </c>
      <c r="H133" s="56">
        <v>400</v>
      </c>
      <c r="I133" s="56">
        <v>400</v>
      </c>
    </row>
    <row r="134" spans="1:9" ht="20.25">
      <c r="A134" s="19" t="s">
        <v>235</v>
      </c>
      <c r="B134" s="19"/>
      <c r="C134" s="22" t="s">
        <v>236</v>
      </c>
      <c r="D134" s="22" t="s">
        <v>379</v>
      </c>
      <c r="E134" s="22"/>
      <c r="F134" s="22"/>
      <c r="G134" s="62">
        <f>G139+G143+G150</f>
        <v>1000.6</v>
      </c>
      <c r="H134" s="62">
        <f>H139+H143+H150</f>
        <v>520</v>
      </c>
      <c r="I134" s="62">
        <f>I139+I143+I150</f>
        <v>520</v>
      </c>
    </row>
    <row r="135" spans="1:9" s="5" customFormat="1" ht="15.75" hidden="1">
      <c r="A135" s="21" t="s">
        <v>243</v>
      </c>
      <c r="B135" s="21"/>
      <c r="C135" s="15" t="s">
        <v>236</v>
      </c>
      <c r="D135" s="15" t="s">
        <v>173</v>
      </c>
      <c r="E135" s="15"/>
      <c r="F135" s="15"/>
      <c r="G135" s="63">
        <v>0</v>
      </c>
      <c r="H135" s="63">
        <f>H138</f>
        <v>0</v>
      </c>
      <c r="I135" s="63">
        <f>I138</f>
        <v>0</v>
      </c>
    </row>
    <row r="136" spans="1:9" s="5" customFormat="1" ht="15.75" hidden="1">
      <c r="A136" s="3" t="s">
        <v>372</v>
      </c>
      <c r="B136" s="2"/>
      <c r="C136" s="4" t="s">
        <v>236</v>
      </c>
      <c r="D136" s="4" t="s">
        <v>173</v>
      </c>
      <c r="E136" s="4" t="s">
        <v>222</v>
      </c>
      <c r="F136" s="34"/>
      <c r="G136" s="68"/>
      <c r="H136" s="68"/>
      <c r="I136" s="68"/>
    </row>
    <row r="137" spans="1:9" s="5" customFormat="1" ht="64.5" customHeight="1" hidden="1">
      <c r="A137" s="3" t="s">
        <v>375</v>
      </c>
      <c r="B137" s="3"/>
      <c r="C137" s="4" t="s">
        <v>236</v>
      </c>
      <c r="D137" s="4" t="s">
        <v>173</v>
      </c>
      <c r="E137" s="4" t="s">
        <v>376</v>
      </c>
      <c r="F137" s="4"/>
      <c r="G137" s="56"/>
      <c r="H137" s="68"/>
      <c r="I137" s="68"/>
    </row>
    <row r="138" spans="1:9" ht="15.75" hidden="1">
      <c r="A138" s="3" t="s">
        <v>188</v>
      </c>
      <c r="B138" s="3"/>
      <c r="C138" s="4" t="s">
        <v>236</v>
      </c>
      <c r="D138" s="4" t="s">
        <v>173</v>
      </c>
      <c r="E138" s="4" t="s">
        <v>376</v>
      </c>
      <c r="F138" s="4" t="s">
        <v>194</v>
      </c>
      <c r="G138" s="56">
        <v>0</v>
      </c>
      <c r="H138" s="64">
        <v>0</v>
      </c>
      <c r="I138" s="64">
        <f>SUM(G138:H138)</f>
        <v>0</v>
      </c>
    </row>
    <row r="139" spans="1:9" ht="31.5">
      <c r="A139" s="21" t="s">
        <v>392</v>
      </c>
      <c r="B139" s="21"/>
      <c r="C139" s="15" t="s">
        <v>236</v>
      </c>
      <c r="D139" s="15" t="s">
        <v>224</v>
      </c>
      <c r="E139" s="15"/>
      <c r="F139" s="15"/>
      <c r="G139" s="63">
        <f>G142</f>
        <v>50</v>
      </c>
      <c r="H139" s="63">
        <f>H142</f>
        <v>20</v>
      </c>
      <c r="I139" s="63">
        <f>I142</f>
        <v>20</v>
      </c>
    </row>
    <row r="140" spans="1:9" ht="15.75">
      <c r="A140" s="43" t="s">
        <v>393</v>
      </c>
      <c r="B140" s="3"/>
      <c r="C140" s="4" t="s">
        <v>236</v>
      </c>
      <c r="D140" s="4" t="s">
        <v>224</v>
      </c>
      <c r="E140" s="4" t="s">
        <v>394</v>
      </c>
      <c r="F140" s="4"/>
      <c r="G140" s="56"/>
      <c r="H140" s="64"/>
      <c r="I140" s="64"/>
    </row>
    <row r="141" spans="1:9" ht="15.75">
      <c r="A141" s="3" t="s">
        <v>402</v>
      </c>
      <c r="B141" s="3"/>
      <c r="C141" s="4" t="s">
        <v>236</v>
      </c>
      <c r="D141" s="4" t="s">
        <v>224</v>
      </c>
      <c r="E141" s="4" t="s">
        <v>395</v>
      </c>
      <c r="F141" s="4"/>
      <c r="G141" s="56"/>
      <c r="H141" s="64"/>
      <c r="I141" s="64"/>
    </row>
    <row r="142" spans="1:9" ht="15.75">
      <c r="A142" s="3" t="s">
        <v>188</v>
      </c>
      <c r="B142" s="3"/>
      <c r="C142" s="4" t="s">
        <v>236</v>
      </c>
      <c r="D142" s="4" t="s">
        <v>224</v>
      </c>
      <c r="E142" s="4" t="s">
        <v>395</v>
      </c>
      <c r="F142" s="4" t="s">
        <v>194</v>
      </c>
      <c r="G142" s="56">
        <v>50</v>
      </c>
      <c r="H142" s="64">
        <v>20</v>
      </c>
      <c r="I142" s="64">
        <v>20</v>
      </c>
    </row>
    <row r="143" spans="1:9" ht="15.75">
      <c r="A143" s="21" t="s">
        <v>252</v>
      </c>
      <c r="B143" s="21"/>
      <c r="C143" s="15" t="s">
        <v>236</v>
      </c>
      <c r="D143" s="15" t="s">
        <v>236</v>
      </c>
      <c r="E143" s="15"/>
      <c r="F143" s="15"/>
      <c r="G143" s="63">
        <f>G146</f>
        <v>300</v>
      </c>
      <c r="H143" s="63">
        <f>H146</f>
        <v>300</v>
      </c>
      <c r="I143" s="63">
        <f>I146</f>
        <v>300</v>
      </c>
    </row>
    <row r="144" spans="1:9" ht="15.75">
      <c r="A144" s="75" t="s">
        <v>372</v>
      </c>
      <c r="B144" s="7"/>
      <c r="C144" s="4" t="s">
        <v>236</v>
      </c>
      <c r="D144" s="4" t="s">
        <v>236</v>
      </c>
      <c r="E144" s="4" t="s">
        <v>222</v>
      </c>
      <c r="F144" s="4"/>
      <c r="G144" s="56"/>
      <c r="H144" s="56"/>
      <c r="I144" s="56"/>
    </row>
    <row r="145" spans="1:9" ht="50.25" customHeight="1">
      <c r="A145" s="3" t="s">
        <v>481</v>
      </c>
      <c r="B145" s="3"/>
      <c r="C145" s="4" t="s">
        <v>236</v>
      </c>
      <c r="D145" s="4" t="s">
        <v>236</v>
      </c>
      <c r="E145" s="4" t="s">
        <v>480</v>
      </c>
      <c r="F145" s="4"/>
      <c r="G145" s="56"/>
      <c r="H145" s="56"/>
      <c r="I145" s="56"/>
    </row>
    <row r="146" spans="1:9" ht="15.75">
      <c r="A146" s="3" t="s">
        <v>188</v>
      </c>
      <c r="B146" s="3"/>
      <c r="C146" s="4" t="s">
        <v>236</v>
      </c>
      <c r="D146" s="4" t="s">
        <v>236</v>
      </c>
      <c r="E146" s="4" t="s">
        <v>480</v>
      </c>
      <c r="F146" s="4" t="s">
        <v>194</v>
      </c>
      <c r="G146" s="56">
        <v>300</v>
      </c>
      <c r="H146" s="56">
        <v>300</v>
      </c>
      <c r="I146" s="56">
        <v>300</v>
      </c>
    </row>
    <row r="147" spans="1:9" ht="15.75" hidden="1">
      <c r="A147" s="3" t="s">
        <v>242</v>
      </c>
      <c r="B147" s="3"/>
      <c r="C147" s="4" t="s">
        <v>236</v>
      </c>
      <c r="D147" s="4" t="s">
        <v>236</v>
      </c>
      <c r="E147" s="4" t="s">
        <v>222</v>
      </c>
      <c r="F147" s="4"/>
      <c r="G147" s="56"/>
      <c r="H147" s="71"/>
      <c r="I147" s="71"/>
    </row>
    <row r="148" spans="1:9" ht="47.25" hidden="1">
      <c r="A148" s="3" t="s">
        <v>221</v>
      </c>
      <c r="B148" s="3"/>
      <c r="C148" s="4" t="s">
        <v>236</v>
      </c>
      <c r="D148" s="4" t="s">
        <v>236</v>
      </c>
      <c r="E148" s="4" t="s">
        <v>222</v>
      </c>
      <c r="F148" s="4"/>
      <c r="G148" s="56"/>
      <c r="H148" s="71"/>
      <c r="I148" s="71"/>
    </row>
    <row r="149" spans="1:9" ht="15.75" hidden="1">
      <c r="A149" s="3" t="s">
        <v>191</v>
      </c>
      <c r="B149" s="3"/>
      <c r="C149" s="4" t="s">
        <v>236</v>
      </c>
      <c r="D149" s="4" t="s">
        <v>236</v>
      </c>
      <c r="E149" s="4" t="s">
        <v>222</v>
      </c>
      <c r="F149" s="4" t="s">
        <v>223</v>
      </c>
      <c r="G149" s="56"/>
      <c r="H149" s="71"/>
      <c r="I149" s="71"/>
    </row>
    <row r="150" spans="1:9" ht="15.75">
      <c r="A150" s="21" t="s">
        <v>257</v>
      </c>
      <c r="B150" s="21"/>
      <c r="C150" s="15" t="s">
        <v>236</v>
      </c>
      <c r="D150" s="15" t="s">
        <v>258</v>
      </c>
      <c r="E150" s="15"/>
      <c r="F150" s="15"/>
      <c r="G150" s="63">
        <f>G156+G158+G160</f>
        <v>650.6</v>
      </c>
      <c r="H150" s="63">
        <f>H156+H158+H160</f>
        <v>200</v>
      </c>
      <c r="I150" s="63">
        <f>I156+I158+I160</f>
        <v>200</v>
      </c>
    </row>
    <row r="151" spans="1:9" ht="15.75">
      <c r="A151" s="3" t="s">
        <v>372</v>
      </c>
      <c r="B151" s="3"/>
      <c r="C151" s="4" t="s">
        <v>236</v>
      </c>
      <c r="D151" s="4" t="s">
        <v>258</v>
      </c>
      <c r="E151" s="4" t="s">
        <v>222</v>
      </c>
      <c r="F151" s="4"/>
      <c r="G151" s="56"/>
      <c r="H151" s="56"/>
      <c r="I151" s="56"/>
    </row>
    <row r="152" spans="1:9" ht="31.5" hidden="1">
      <c r="A152" s="3" t="s">
        <v>259</v>
      </c>
      <c r="B152" s="3"/>
      <c r="C152" s="4" t="s">
        <v>236</v>
      </c>
      <c r="D152" s="4" t="s">
        <v>258</v>
      </c>
      <c r="E152" s="4" t="s">
        <v>478</v>
      </c>
      <c r="F152" s="4"/>
      <c r="G152" s="56"/>
      <c r="H152" s="56"/>
      <c r="I152" s="56"/>
    </row>
    <row r="153" spans="1:9" ht="15.75" hidden="1">
      <c r="A153" s="3" t="s">
        <v>260</v>
      </c>
      <c r="B153" s="3"/>
      <c r="C153" s="4" t="s">
        <v>236</v>
      </c>
      <c r="D153" s="4" t="s">
        <v>258</v>
      </c>
      <c r="E153" s="4" t="s">
        <v>478</v>
      </c>
      <c r="F153" s="4" t="s">
        <v>261</v>
      </c>
      <c r="G153" s="56"/>
      <c r="H153" s="56"/>
      <c r="I153" s="56"/>
    </row>
    <row r="154" spans="1:9" ht="15.75" hidden="1">
      <c r="A154" s="3" t="s">
        <v>340</v>
      </c>
      <c r="B154" s="3"/>
      <c r="C154" s="4" t="s">
        <v>236</v>
      </c>
      <c r="D154" s="4" t="s">
        <v>258</v>
      </c>
      <c r="E154" s="4" t="s">
        <v>222</v>
      </c>
      <c r="F154" s="4"/>
      <c r="G154" s="56"/>
      <c r="H154" s="56"/>
      <c r="I154" s="56"/>
    </row>
    <row r="155" spans="1:9" ht="37.5" customHeight="1">
      <c r="A155" s="83" t="s">
        <v>479</v>
      </c>
      <c r="B155" s="3"/>
      <c r="C155" s="4" t="s">
        <v>236</v>
      </c>
      <c r="D155" s="4" t="s">
        <v>258</v>
      </c>
      <c r="E155" s="4" t="s">
        <v>478</v>
      </c>
      <c r="F155" s="4"/>
      <c r="G155" s="56"/>
      <c r="H155" s="56"/>
      <c r="I155" s="56"/>
    </row>
    <row r="156" spans="1:9" ht="15.75">
      <c r="A156" s="3" t="s">
        <v>188</v>
      </c>
      <c r="B156" s="3"/>
      <c r="C156" s="4" t="s">
        <v>236</v>
      </c>
      <c r="D156" s="4" t="s">
        <v>258</v>
      </c>
      <c r="E156" s="4" t="s">
        <v>478</v>
      </c>
      <c r="F156" s="4" t="s">
        <v>194</v>
      </c>
      <c r="G156" s="56">
        <v>400</v>
      </c>
      <c r="H156" s="56">
        <v>200</v>
      </c>
      <c r="I156" s="56">
        <v>200</v>
      </c>
    </row>
    <row r="157" spans="1:9" ht="47.25" customHeight="1">
      <c r="A157" s="3" t="s">
        <v>251</v>
      </c>
      <c r="B157" s="3"/>
      <c r="C157" s="4" t="s">
        <v>236</v>
      </c>
      <c r="D157" s="4" t="s">
        <v>258</v>
      </c>
      <c r="E157" s="4" t="s">
        <v>377</v>
      </c>
      <c r="F157" s="4"/>
      <c r="G157" s="56"/>
      <c r="H157" s="56"/>
      <c r="I157" s="56"/>
    </row>
    <row r="158" spans="1:9" ht="15.75">
      <c r="A158" s="3" t="s">
        <v>188</v>
      </c>
      <c r="B158" s="3"/>
      <c r="C158" s="4" t="s">
        <v>236</v>
      </c>
      <c r="D158" s="4" t="s">
        <v>258</v>
      </c>
      <c r="E158" s="4" t="s">
        <v>377</v>
      </c>
      <c r="F158" s="4" t="s">
        <v>194</v>
      </c>
      <c r="G158" s="56">
        <v>242.6</v>
      </c>
      <c r="H158" s="56">
        <v>0</v>
      </c>
      <c r="I158" s="56">
        <v>0</v>
      </c>
    </row>
    <row r="159" spans="1:9" ht="63">
      <c r="A159" s="3" t="s">
        <v>375</v>
      </c>
      <c r="B159" s="3"/>
      <c r="C159" s="4" t="s">
        <v>236</v>
      </c>
      <c r="D159" s="4" t="s">
        <v>258</v>
      </c>
      <c r="E159" s="4" t="s">
        <v>376</v>
      </c>
      <c r="F159" s="4"/>
      <c r="G159" s="56"/>
      <c r="H159" s="68"/>
      <c r="I159" s="68"/>
    </row>
    <row r="160" spans="1:9" ht="15.75">
      <c r="A160" s="3" t="s">
        <v>188</v>
      </c>
      <c r="B160" s="3"/>
      <c r="C160" s="4" t="s">
        <v>236</v>
      </c>
      <c r="D160" s="4" t="s">
        <v>258</v>
      </c>
      <c r="E160" s="4" t="s">
        <v>376</v>
      </c>
      <c r="F160" s="4" t="s">
        <v>194</v>
      </c>
      <c r="G160" s="64">
        <v>8</v>
      </c>
      <c r="H160" s="64">
        <v>0</v>
      </c>
      <c r="I160" s="64">
        <v>0</v>
      </c>
    </row>
    <row r="161" spans="1:9" ht="20.25">
      <c r="A161" s="19" t="s">
        <v>420</v>
      </c>
      <c r="B161" s="19"/>
      <c r="C161" s="22" t="s">
        <v>226</v>
      </c>
      <c r="D161" s="22" t="s">
        <v>379</v>
      </c>
      <c r="E161" s="20"/>
      <c r="F161" s="20"/>
      <c r="G161" s="72">
        <f>G162</f>
        <v>379</v>
      </c>
      <c r="H161" s="72">
        <f>H162</f>
        <v>300</v>
      </c>
      <c r="I161" s="72">
        <f>I162</f>
        <v>250</v>
      </c>
    </row>
    <row r="162" spans="1:9" ht="15.75">
      <c r="A162" s="21" t="s">
        <v>265</v>
      </c>
      <c r="B162" s="21"/>
      <c r="C162" s="15" t="s">
        <v>226</v>
      </c>
      <c r="D162" s="15" t="s">
        <v>172</v>
      </c>
      <c r="E162" s="15"/>
      <c r="F162" s="15"/>
      <c r="G162" s="63">
        <f>G165+G167</f>
        <v>379</v>
      </c>
      <c r="H162" s="63">
        <f>H165+H167</f>
        <v>300</v>
      </c>
      <c r="I162" s="63">
        <f>I165+I167</f>
        <v>250</v>
      </c>
    </row>
    <row r="163" spans="1:9" ht="15.75">
      <c r="A163" s="52" t="s">
        <v>372</v>
      </c>
      <c r="B163" s="51"/>
      <c r="C163" s="23" t="s">
        <v>226</v>
      </c>
      <c r="D163" s="23" t="s">
        <v>172</v>
      </c>
      <c r="E163" s="23" t="s">
        <v>222</v>
      </c>
      <c r="F163" s="23"/>
      <c r="G163" s="56"/>
      <c r="H163" s="56"/>
      <c r="I163" s="56"/>
    </row>
    <row r="164" spans="1:9" ht="47.25">
      <c r="A164" s="52" t="s">
        <v>483</v>
      </c>
      <c r="B164" s="24"/>
      <c r="C164" s="23" t="s">
        <v>226</v>
      </c>
      <c r="D164" s="23" t="s">
        <v>172</v>
      </c>
      <c r="E164" s="23" t="s">
        <v>482</v>
      </c>
      <c r="F164" s="23"/>
      <c r="G164" s="56"/>
      <c r="H164" s="56"/>
      <c r="I164" s="56"/>
    </row>
    <row r="165" spans="1:9" ht="15.75">
      <c r="A165" s="3" t="s">
        <v>188</v>
      </c>
      <c r="B165" s="24"/>
      <c r="C165" s="23" t="s">
        <v>226</v>
      </c>
      <c r="D165" s="23" t="s">
        <v>172</v>
      </c>
      <c r="E165" s="23" t="s">
        <v>482</v>
      </c>
      <c r="F165" s="23" t="s">
        <v>194</v>
      </c>
      <c r="G165" s="56">
        <v>300</v>
      </c>
      <c r="H165" s="56">
        <v>300</v>
      </c>
      <c r="I165" s="56">
        <v>250</v>
      </c>
    </row>
    <row r="166" spans="1:9" ht="62.25" customHeight="1">
      <c r="A166" s="3" t="s">
        <v>375</v>
      </c>
      <c r="B166" s="24"/>
      <c r="C166" s="23" t="s">
        <v>226</v>
      </c>
      <c r="D166" s="23" t="s">
        <v>172</v>
      </c>
      <c r="E166" s="4" t="s">
        <v>376</v>
      </c>
      <c r="F166" s="4"/>
      <c r="G166" s="56"/>
      <c r="H166" s="56"/>
      <c r="I166" s="56"/>
    </row>
    <row r="167" spans="1:9" ht="15.75">
      <c r="A167" s="3" t="s">
        <v>188</v>
      </c>
      <c r="B167" s="24"/>
      <c r="C167" s="23" t="s">
        <v>226</v>
      </c>
      <c r="D167" s="23" t="s">
        <v>172</v>
      </c>
      <c r="E167" s="4" t="s">
        <v>376</v>
      </c>
      <c r="F167" s="4" t="s">
        <v>194</v>
      </c>
      <c r="G167" s="56">
        <v>79</v>
      </c>
      <c r="H167" s="56">
        <v>0</v>
      </c>
      <c r="I167" s="56">
        <v>0</v>
      </c>
    </row>
    <row r="168" spans="1:9" ht="20.25" hidden="1">
      <c r="A168" s="19" t="s">
        <v>385</v>
      </c>
      <c r="B168" s="19"/>
      <c r="C168" s="22" t="s">
        <v>258</v>
      </c>
      <c r="D168" s="22" t="s">
        <v>379</v>
      </c>
      <c r="E168" s="22"/>
      <c r="F168" s="22"/>
      <c r="G168" s="62">
        <f>G169</f>
        <v>0</v>
      </c>
      <c r="H168" s="62">
        <f>H169</f>
        <v>0</v>
      </c>
      <c r="I168" s="62">
        <f>I169</f>
        <v>0</v>
      </c>
    </row>
    <row r="169" spans="1:9" ht="15.75" hidden="1">
      <c r="A169" s="21" t="s">
        <v>365</v>
      </c>
      <c r="B169" s="21"/>
      <c r="C169" s="15" t="s">
        <v>258</v>
      </c>
      <c r="D169" s="15" t="s">
        <v>236</v>
      </c>
      <c r="E169" s="15"/>
      <c r="F169" s="15"/>
      <c r="G169" s="63">
        <f>G172</f>
        <v>0</v>
      </c>
      <c r="H169" s="63">
        <f>H172</f>
        <v>0</v>
      </c>
      <c r="I169" s="63">
        <f>I172</f>
        <v>0</v>
      </c>
    </row>
    <row r="170" spans="1:9" ht="31.5" hidden="1">
      <c r="A170" s="32" t="s">
        <v>435</v>
      </c>
      <c r="B170" s="3"/>
      <c r="C170" s="4" t="s">
        <v>258</v>
      </c>
      <c r="D170" s="4" t="s">
        <v>236</v>
      </c>
      <c r="E170" s="4" t="s">
        <v>433</v>
      </c>
      <c r="F170" s="4"/>
      <c r="G170" s="56"/>
      <c r="H170" s="56"/>
      <c r="I170" s="56"/>
    </row>
    <row r="171" spans="1:9" ht="15.75" hidden="1">
      <c r="A171" s="32" t="s">
        <v>436</v>
      </c>
      <c r="B171" s="3"/>
      <c r="C171" s="4" t="s">
        <v>258</v>
      </c>
      <c r="D171" s="4" t="s">
        <v>236</v>
      </c>
      <c r="E171" s="4" t="s">
        <v>434</v>
      </c>
      <c r="F171" s="4"/>
      <c r="G171" s="56"/>
      <c r="H171" s="56"/>
      <c r="I171" s="56"/>
    </row>
    <row r="172" spans="1:9" ht="15.75" hidden="1">
      <c r="A172" s="3" t="s">
        <v>188</v>
      </c>
      <c r="B172" s="3"/>
      <c r="C172" s="4" t="s">
        <v>258</v>
      </c>
      <c r="D172" s="4" t="s">
        <v>236</v>
      </c>
      <c r="E172" s="4" t="s">
        <v>434</v>
      </c>
      <c r="F172" s="4" t="s">
        <v>194</v>
      </c>
      <c r="G172" s="56">
        <v>0</v>
      </c>
      <c r="H172" s="56"/>
      <c r="I172" s="56"/>
    </row>
    <row r="173" spans="1:9" ht="20.25">
      <c r="A173" s="19" t="s">
        <v>284</v>
      </c>
      <c r="B173" s="19"/>
      <c r="C173" s="22" t="s">
        <v>285</v>
      </c>
      <c r="D173" s="22" t="s">
        <v>379</v>
      </c>
      <c r="E173" s="22"/>
      <c r="F173" s="22"/>
      <c r="G173" s="62">
        <f>G174+G179+G184</f>
        <v>29975.3</v>
      </c>
      <c r="H173" s="62">
        <f>H174+H179+H184</f>
        <v>27946.9</v>
      </c>
      <c r="I173" s="62">
        <f>I174+I179+I184</f>
        <v>26561.100000000002</v>
      </c>
    </row>
    <row r="174" spans="1:9" ht="15.75">
      <c r="A174" s="21" t="s">
        <v>286</v>
      </c>
      <c r="B174" s="21"/>
      <c r="C174" s="15" t="s">
        <v>285</v>
      </c>
      <c r="D174" s="15" t="s">
        <v>172</v>
      </c>
      <c r="E174" s="15"/>
      <c r="F174" s="15"/>
      <c r="G174" s="63">
        <f>G178</f>
        <v>672</v>
      </c>
      <c r="H174" s="63">
        <f>H178</f>
        <v>672</v>
      </c>
      <c r="I174" s="63">
        <f>I178</f>
        <v>672</v>
      </c>
    </row>
    <row r="175" spans="1:9" ht="15.75">
      <c r="A175" s="3" t="s">
        <v>287</v>
      </c>
      <c r="B175" s="3"/>
      <c r="C175" s="4" t="s">
        <v>285</v>
      </c>
      <c r="D175" s="4" t="s">
        <v>172</v>
      </c>
      <c r="E175" s="4" t="s">
        <v>288</v>
      </c>
      <c r="F175" s="4"/>
      <c r="G175" s="56"/>
      <c r="H175" s="56"/>
      <c r="I175" s="56"/>
    </row>
    <row r="176" spans="1:9" ht="21.75" customHeight="1">
      <c r="A176" s="83" t="s">
        <v>421</v>
      </c>
      <c r="B176" s="3"/>
      <c r="C176" s="4" t="s">
        <v>285</v>
      </c>
      <c r="D176" s="4" t="s">
        <v>172</v>
      </c>
      <c r="E176" s="4" t="s">
        <v>289</v>
      </c>
      <c r="F176" s="4"/>
      <c r="G176" s="56"/>
      <c r="H176" s="56"/>
      <c r="I176" s="56"/>
    </row>
    <row r="177" spans="1:9" ht="31.5">
      <c r="A177" s="3" t="s">
        <v>290</v>
      </c>
      <c r="B177" s="3"/>
      <c r="C177" s="4" t="s">
        <v>285</v>
      </c>
      <c r="D177" s="4" t="s">
        <v>172</v>
      </c>
      <c r="E177" s="4" t="s">
        <v>291</v>
      </c>
      <c r="F177" s="4"/>
      <c r="G177" s="56"/>
      <c r="H177" s="56"/>
      <c r="I177" s="56"/>
    </row>
    <row r="178" spans="1:9" ht="15.75">
      <c r="A178" s="3" t="s">
        <v>292</v>
      </c>
      <c r="B178" s="3"/>
      <c r="C178" s="4" t="s">
        <v>285</v>
      </c>
      <c r="D178" s="4" t="s">
        <v>172</v>
      </c>
      <c r="E178" s="4" t="s">
        <v>291</v>
      </c>
      <c r="F178" s="4" t="s">
        <v>293</v>
      </c>
      <c r="G178" s="56">
        <v>672</v>
      </c>
      <c r="H178" s="56">
        <v>672</v>
      </c>
      <c r="I178" s="56">
        <v>672</v>
      </c>
    </row>
    <row r="179" spans="1:9" ht="15.75">
      <c r="A179" s="21" t="s">
        <v>294</v>
      </c>
      <c r="B179" s="21"/>
      <c r="C179" s="15" t="s">
        <v>285</v>
      </c>
      <c r="D179" s="15" t="s">
        <v>175</v>
      </c>
      <c r="E179" s="15"/>
      <c r="F179" s="15"/>
      <c r="G179" s="63">
        <f>SUM(G182:G183)</f>
        <v>7767.7</v>
      </c>
      <c r="H179" s="63">
        <f>SUM(H182:H183)</f>
        <v>7233.2</v>
      </c>
      <c r="I179" s="63">
        <f>SUM(I182:I183)</f>
        <v>7452.900000000001</v>
      </c>
    </row>
    <row r="180" spans="1:9" ht="15.75">
      <c r="A180" s="32" t="s">
        <v>295</v>
      </c>
      <c r="B180" s="36"/>
      <c r="C180" s="33" t="s">
        <v>285</v>
      </c>
      <c r="D180" s="33" t="s">
        <v>175</v>
      </c>
      <c r="E180" s="33" t="s">
        <v>296</v>
      </c>
      <c r="F180" s="34"/>
      <c r="G180" s="68"/>
      <c r="H180" s="68"/>
      <c r="I180" s="68"/>
    </row>
    <row r="181" spans="1:9" ht="31.5">
      <c r="A181" s="3" t="s">
        <v>299</v>
      </c>
      <c r="B181" s="3"/>
      <c r="C181" s="4" t="s">
        <v>285</v>
      </c>
      <c r="D181" s="4" t="s">
        <v>175</v>
      </c>
      <c r="E181" s="33" t="s">
        <v>300</v>
      </c>
      <c r="F181" s="4"/>
      <c r="G181" s="56"/>
      <c r="H181" s="56"/>
      <c r="I181" s="56"/>
    </row>
    <row r="182" spans="1:9" ht="15.75">
      <c r="A182" s="3" t="s">
        <v>292</v>
      </c>
      <c r="B182" s="3"/>
      <c r="C182" s="4" t="s">
        <v>285</v>
      </c>
      <c r="D182" s="4" t="s">
        <v>175</v>
      </c>
      <c r="E182" s="33" t="s">
        <v>300</v>
      </c>
      <c r="F182" s="4" t="s">
        <v>293</v>
      </c>
      <c r="G182" s="64">
        <v>6628.4</v>
      </c>
      <c r="H182" s="64">
        <v>6093.9</v>
      </c>
      <c r="I182" s="64">
        <v>6313.6</v>
      </c>
    </row>
    <row r="183" spans="1:9" ht="15.75">
      <c r="A183" s="3" t="s">
        <v>188</v>
      </c>
      <c r="B183" s="3"/>
      <c r="C183" s="4" t="s">
        <v>285</v>
      </c>
      <c r="D183" s="4" t="s">
        <v>175</v>
      </c>
      <c r="E183" s="4" t="s">
        <v>300</v>
      </c>
      <c r="F183" s="4" t="s">
        <v>194</v>
      </c>
      <c r="G183" s="64">
        <v>1139.3</v>
      </c>
      <c r="H183" s="64">
        <v>1139.3</v>
      </c>
      <c r="I183" s="64">
        <v>1139.3</v>
      </c>
    </row>
    <row r="184" spans="1:9" s="5" customFormat="1" ht="15.75">
      <c r="A184" s="21" t="s">
        <v>301</v>
      </c>
      <c r="B184" s="21"/>
      <c r="C184" s="15" t="s">
        <v>285</v>
      </c>
      <c r="D184" s="15" t="s">
        <v>202</v>
      </c>
      <c r="E184" s="15"/>
      <c r="F184" s="15"/>
      <c r="G184" s="63">
        <f>G187+G191+G193</f>
        <v>21535.6</v>
      </c>
      <c r="H184" s="63">
        <f>H187+H191+H193</f>
        <v>20041.7</v>
      </c>
      <c r="I184" s="63">
        <f>I187+I191+I193</f>
        <v>18436.2</v>
      </c>
    </row>
    <row r="185" spans="1:9" s="5" customFormat="1" ht="15.75">
      <c r="A185" s="3" t="s">
        <v>295</v>
      </c>
      <c r="B185" s="3"/>
      <c r="C185" s="4" t="s">
        <v>285</v>
      </c>
      <c r="D185" s="4" t="s">
        <v>202</v>
      </c>
      <c r="E185" s="4" t="s">
        <v>296</v>
      </c>
      <c r="F185" s="4"/>
      <c r="G185" s="56"/>
      <c r="H185" s="56"/>
      <c r="I185" s="56"/>
    </row>
    <row r="186" spans="1:9" s="5" customFormat="1" ht="63">
      <c r="A186" s="3" t="s">
        <v>297</v>
      </c>
      <c r="B186" s="3"/>
      <c r="C186" s="4" t="s">
        <v>285</v>
      </c>
      <c r="D186" s="4" t="s">
        <v>202</v>
      </c>
      <c r="E186" s="4" t="s">
        <v>298</v>
      </c>
      <c r="F186" s="4"/>
      <c r="G186" s="56"/>
      <c r="H186" s="56"/>
      <c r="I186" s="56"/>
    </row>
    <row r="187" spans="1:9" s="5" customFormat="1" ht="15.75">
      <c r="A187" s="3" t="s">
        <v>292</v>
      </c>
      <c r="B187" s="3"/>
      <c r="C187" s="4" t="s">
        <v>285</v>
      </c>
      <c r="D187" s="4" t="s">
        <v>202</v>
      </c>
      <c r="E187" s="4" t="s">
        <v>298</v>
      </c>
      <c r="F187" s="4" t="s">
        <v>293</v>
      </c>
      <c r="G187" s="56">
        <v>7623</v>
      </c>
      <c r="H187" s="56">
        <v>7128</v>
      </c>
      <c r="I187" s="56">
        <v>5148</v>
      </c>
    </row>
    <row r="188" spans="1:9" s="5" customFormat="1" ht="15.75">
      <c r="A188" s="3" t="s">
        <v>315</v>
      </c>
      <c r="B188" s="3"/>
      <c r="C188" s="4" t="s">
        <v>285</v>
      </c>
      <c r="D188" s="4" t="s">
        <v>202</v>
      </c>
      <c r="E188" s="4" t="s">
        <v>250</v>
      </c>
      <c r="F188" s="4"/>
      <c r="G188" s="56"/>
      <c r="H188" s="56"/>
      <c r="I188" s="56"/>
    </row>
    <row r="189" spans="1:9" s="5" customFormat="1" ht="32.25" customHeight="1">
      <c r="A189" s="3" t="s">
        <v>422</v>
      </c>
      <c r="B189" s="3"/>
      <c r="C189" s="4" t="s">
        <v>285</v>
      </c>
      <c r="D189" s="4" t="s">
        <v>202</v>
      </c>
      <c r="E189" s="4" t="s">
        <v>423</v>
      </c>
      <c r="F189" s="4"/>
      <c r="G189" s="56"/>
      <c r="H189" s="56"/>
      <c r="I189" s="56"/>
    </row>
    <row r="190" spans="1:9" s="5" customFormat="1" ht="19.5" customHeight="1">
      <c r="A190" s="3" t="s">
        <v>303</v>
      </c>
      <c r="B190" s="3"/>
      <c r="C190" s="4" t="s">
        <v>285</v>
      </c>
      <c r="D190" s="4" t="s">
        <v>202</v>
      </c>
      <c r="E190" s="4" t="s">
        <v>424</v>
      </c>
      <c r="F190" s="4"/>
      <c r="G190" s="56"/>
      <c r="H190" s="56"/>
      <c r="I190" s="56"/>
    </row>
    <row r="191" spans="1:9" s="5" customFormat="1" ht="15.75" customHeight="1">
      <c r="A191" s="3" t="s">
        <v>292</v>
      </c>
      <c r="B191" s="3"/>
      <c r="C191" s="4" t="s">
        <v>285</v>
      </c>
      <c r="D191" s="4" t="s">
        <v>202</v>
      </c>
      <c r="E191" s="4" t="s">
        <v>424</v>
      </c>
      <c r="F191" s="4" t="s">
        <v>293</v>
      </c>
      <c r="G191" s="56">
        <v>10300.6</v>
      </c>
      <c r="H191" s="56">
        <v>9561</v>
      </c>
      <c r="I191" s="56">
        <v>9838.3</v>
      </c>
    </row>
    <row r="192" spans="1:9" ht="31.5">
      <c r="A192" s="3" t="s">
        <v>426</v>
      </c>
      <c r="B192" s="3"/>
      <c r="C192" s="4" t="s">
        <v>285</v>
      </c>
      <c r="D192" s="4" t="s">
        <v>202</v>
      </c>
      <c r="E192" s="4" t="s">
        <v>425</v>
      </c>
      <c r="F192" s="4"/>
      <c r="G192" s="56"/>
      <c r="H192" s="56"/>
      <c r="I192" s="56"/>
    </row>
    <row r="193" spans="1:9" ht="15.75">
      <c r="A193" s="3" t="s">
        <v>292</v>
      </c>
      <c r="B193" s="3"/>
      <c r="C193" s="4" t="s">
        <v>285</v>
      </c>
      <c r="D193" s="4" t="s">
        <v>202</v>
      </c>
      <c r="E193" s="4" t="s">
        <v>425</v>
      </c>
      <c r="F193" s="33" t="s">
        <v>293</v>
      </c>
      <c r="G193" s="56">
        <v>3612</v>
      </c>
      <c r="H193" s="56">
        <v>3352.7</v>
      </c>
      <c r="I193" s="56">
        <v>3449.9</v>
      </c>
    </row>
    <row r="194" spans="1:9" ht="20.25">
      <c r="A194" s="19" t="s">
        <v>378</v>
      </c>
      <c r="B194" s="19"/>
      <c r="C194" s="22" t="s">
        <v>209</v>
      </c>
      <c r="D194" s="22" t="s">
        <v>379</v>
      </c>
      <c r="E194" s="22"/>
      <c r="F194" s="22"/>
      <c r="G194" s="62">
        <f>G195</f>
        <v>3459.8</v>
      </c>
      <c r="H194" s="62">
        <f>H195</f>
        <v>3115.1</v>
      </c>
      <c r="I194" s="62">
        <f>I195</f>
        <v>2999</v>
      </c>
    </row>
    <row r="195" spans="1:9" ht="15.75">
      <c r="A195" s="21" t="s">
        <v>270</v>
      </c>
      <c r="B195" s="21"/>
      <c r="C195" s="15" t="s">
        <v>209</v>
      </c>
      <c r="D195" s="15" t="s">
        <v>173</v>
      </c>
      <c r="E195" s="15"/>
      <c r="F195" s="15"/>
      <c r="G195" s="63">
        <f>G198</f>
        <v>3459.8</v>
      </c>
      <c r="H195" s="63">
        <f>H198</f>
        <v>3115.1</v>
      </c>
      <c r="I195" s="63">
        <f>I198</f>
        <v>2999</v>
      </c>
    </row>
    <row r="196" spans="1:9" ht="34.5" customHeight="1">
      <c r="A196" s="3" t="s">
        <v>271</v>
      </c>
      <c r="B196" s="3"/>
      <c r="C196" s="4" t="s">
        <v>209</v>
      </c>
      <c r="D196" s="4" t="s">
        <v>173</v>
      </c>
      <c r="E196" s="4" t="s">
        <v>272</v>
      </c>
      <c r="F196" s="4"/>
      <c r="G196" s="56"/>
      <c r="H196" s="56"/>
      <c r="I196" s="56"/>
    </row>
    <row r="197" spans="1:9" ht="15.75">
      <c r="A197" s="3" t="s">
        <v>440</v>
      </c>
      <c r="B197" s="3"/>
      <c r="C197" s="4" t="s">
        <v>209</v>
      </c>
      <c r="D197" s="4" t="s">
        <v>173</v>
      </c>
      <c r="E197" s="23" t="s">
        <v>484</v>
      </c>
      <c r="F197" s="23"/>
      <c r="G197" s="56"/>
      <c r="H197" s="56"/>
      <c r="I197" s="56"/>
    </row>
    <row r="198" spans="1:9" ht="47.25">
      <c r="A198" s="3" t="s">
        <v>441</v>
      </c>
      <c r="B198" s="3"/>
      <c r="C198" s="4" t="s">
        <v>209</v>
      </c>
      <c r="D198" s="4" t="s">
        <v>173</v>
      </c>
      <c r="E198" s="23" t="s">
        <v>484</v>
      </c>
      <c r="F198" s="23" t="s">
        <v>442</v>
      </c>
      <c r="G198" s="56">
        <v>3459.8</v>
      </c>
      <c r="H198" s="56">
        <v>3115.1</v>
      </c>
      <c r="I198" s="56">
        <v>2999</v>
      </c>
    </row>
    <row r="199" spans="1:9" ht="40.5">
      <c r="A199" s="19" t="s">
        <v>366</v>
      </c>
      <c r="B199" s="19"/>
      <c r="C199" s="22" t="s">
        <v>381</v>
      </c>
      <c r="D199" s="22" t="s">
        <v>379</v>
      </c>
      <c r="E199" s="22"/>
      <c r="F199" s="22"/>
      <c r="G199" s="62">
        <f>G200</f>
        <v>860</v>
      </c>
      <c r="H199" s="62">
        <f>H200</f>
        <v>860</v>
      </c>
      <c r="I199" s="62">
        <f>I200</f>
        <v>860</v>
      </c>
    </row>
    <row r="200" spans="1:9" ht="31.5">
      <c r="A200" s="21" t="s">
        <v>380</v>
      </c>
      <c r="B200" s="21"/>
      <c r="C200" s="15" t="s">
        <v>381</v>
      </c>
      <c r="D200" s="15" t="s">
        <v>172</v>
      </c>
      <c r="E200" s="15"/>
      <c r="F200" s="15"/>
      <c r="G200" s="63">
        <f>G203</f>
        <v>860</v>
      </c>
      <c r="H200" s="63">
        <f>H203</f>
        <v>860</v>
      </c>
      <c r="I200" s="63">
        <f>I203</f>
        <v>860</v>
      </c>
    </row>
    <row r="201" spans="1:9" ht="15.75">
      <c r="A201" s="52" t="s">
        <v>367</v>
      </c>
      <c r="B201" s="24"/>
      <c r="C201" s="23" t="s">
        <v>381</v>
      </c>
      <c r="D201" s="23" t="s">
        <v>172</v>
      </c>
      <c r="E201" s="33" t="s">
        <v>368</v>
      </c>
      <c r="F201" s="33"/>
      <c r="G201" s="56"/>
      <c r="H201" s="56"/>
      <c r="I201" s="56"/>
    </row>
    <row r="202" spans="1:9" ht="15.75">
      <c r="A202" s="52" t="s">
        <v>370</v>
      </c>
      <c r="B202" s="3"/>
      <c r="C202" s="23" t="s">
        <v>381</v>
      </c>
      <c r="D202" s="23" t="s">
        <v>172</v>
      </c>
      <c r="E202" s="33" t="s">
        <v>369</v>
      </c>
      <c r="F202" s="33"/>
      <c r="G202" s="56"/>
      <c r="H202" s="56"/>
      <c r="I202" s="56"/>
    </row>
    <row r="203" spans="1:9" ht="15.75">
      <c r="A203" s="3" t="s">
        <v>207</v>
      </c>
      <c r="B203" s="3"/>
      <c r="C203" s="23" t="s">
        <v>381</v>
      </c>
      <c r="D203" s="23" t="s">
        <v>172</v>
      </c>
      <c r="E203" s="33" t="s">
        <v>369</v>
      </c>
      <c r="F203" s="33" t="s">
        <v>208</v>
      </c>
      <c r="G203" s="56">
        <v>860</v>
      </c>
      <c r="H203" s="56">
        <v>860</v>
      </c>
      <c r="I203" s="56">
        <v>860</v>
      </c>
    </row>
    <row r="204" spans="1:8" ht="15.75" hidden="1">
      <c r="A204" s="6"/>
      <c r="B204" s="24"/>
      <c r="C204" s="23"/>
      <c r="D204" s="23"/>
      <c r="E204" s="23"/>
      <c r="F204" s="23"/>
      <c r="G204" s="42"/>
      <c r="H204" s="12"/>
    </row>
    <row r="205" spans="1:8" ht="15.75" hidden="1">
      <c r="A205" s="6"/>
      <c r="B205" s="24"/>
      <c r="C205" s="23"/>
      <c r="D205" s="23"/>
      <c r="E205" s="23"/>
      <c r="F205" s="23"/>
      <c r="G205" s="42"/>
      <c r="H205" s="12"/>
    </row>
    <row r="206" spans="1:11" ht="60.75">
      <c r="A206" s="26" t="s">
        <v>311</v>
      </c>
      <c r="B206" s="26">
        <v>913</v>
      </c>
      <c r="C206" s="27"/>
      <c r="D206" s="28"/>
      <c r="E206" s="27"/>
      <c r="F206" s="27"/>
      <c r="G206" s="60">
        <f>G207+G214+G219+G293+G308+G355+G368</f>
        <v>401063.69999999995</v>
      </c>
      <c r="H206" s="60">
        <f>H207+H214+H219+H293+H308+H355+H368</f>
        <v>344330.80000000005</v>
      </c>
      <c r="I206" s="60">
        <f>I207+I214+I219+I293+I308+I355+I368</f>
        <v>345944.20000000007</v>
      </c>
      <c r="K206" s="71"/>
    </row>
    <row r="207" spans="1:9" ht="20.25">
      <c r="A207" s="19" t="s">
        <v>176</v>
      </c>
      <c r="B207" s="19"/>
      <c r="C207" s="22" t="s">
        <v>172</v>
      </c>
      <c r="D207" s="22" t="s">
        <v>379</v>
      </c>
      <c r="E207" s="22"/>
      <c r="F207" s="22"/>
      <c r="G207" s="62">
        <f>G208</f>
        <v>3200</v>
      </c>
      <c r="H207" s="62">
        <f>H208</f>
        <v>2100</v>
      </c>
      <c r="I207" s="62">
        <f>I208</f>
        <v>2100</v>
      </c>
    </row>
    <row r="208" spans="1:9" ht="15.75">
      <c r="A208" s="21" t="s">
        <v>336</v>
      </c>
      <c r="B208" s="21"/>
      <c r="C208" s="15" t="s">
        <v>172</v>
      </c>
      <c r="D208" s="15" t="s">
        <v>381</v>
      </c>
      <c r="E208" s="15"/>
      <c r="F208" s="15"/>
      <c r="G208" s="63">
        <f>G211+G213</f>
        <v>3200</v>
      </c>
      <c r="H208" s="63">
        <f>H211+H213</f>
        <v>2100</v>
      </c>
      <c r="I208" s="63">
        <f>I211+I213</f>
        <v>2100</v>
      </c>
    </row>
    <row r="209" spans="1:9" ht="32.25" customHeight="1">
      <c r="A209" s="32" t="s">
        <v>400</v>
      </c>
      <c r="B209" s="44"/>
      <c r="C209" s="33" t="s">
        <v>172</v>
      </c>
      <c r="D209" s="33" t="s">
        <v>381</v>
      </c>
      <c r="E209" s="33" t="s">
        <v>219</v>
      </c>
      <c r="F209" s="33"/>
      <c r="G209" s="64"/>
      <c r="H209" s="64" t="s">
        <v>397</v>
      </c>
      <c r="I209" s="64"/>
    </row>
    <row r="210" spans="1:9" ht="15.75" customHeight="1">
      <c r="A210" s="3" t="s">
        <v>182</v>
      </c>
      <c r="B210" s="44"/>
      <c r="C210" s="33" t="s">
        <v>172</v>
      </c>
      <c r="D210" s="33" t="s">
        <v>381</v>
      </c>
      <c r="E210" s="33" t="s">
        <v>220</v>
      </c>
      <c r="F210" s="33"/>
      <c r="G210" s="65"/>
      <c r="H210" s="64"/>
      <c r="I210" s="64"/>
    </row>
    <row r="211" spans="1:9" ht="15.75" customHeight="1">
      <c r="A211" s="3" t="s">
        <v>188</v>
      </c>
      <c r="B211" s="44"/>
      <c r="C211" s="33" t="s">
        <v>172</v>
      </c>
      <c r="D211" s="33" t="s">
        <v>381</v>
      </c>
      <c r="E211" s="33" t="s">
        <v>220</v>
      </c>
      <c r="F211" s="33" t="s">
        <v>194</v>
      </c>
      <c r="G211" s="65">
        <v>3200</v>
      </c>
      <c r="H211" s="64">
        <v>2100</v>
      </c>
      <c r="I211" s="64">
        <v>2100</v>
      </c>
    </row>
    <row r="212" spans="1:9" ht="64.5" customHeight="1" hidden="1">
      <c r="A212" s="3" t="s">
        <v>401</v>
      </c>
      <c r="B212" s="44"/>
      <c r="C212" s="33" t="s">
        <v>172</v>
      </c>
      <c r="D212" s="33" t="s">
        <v>381</v>
      </c>
      <c r="E212" s="33" t="s">
        <v>332</v>
      </c>
      <c r="F212" s="33"/>
      <c r="G212" s="65"/>
      <c r="H212" s="64"/>
      <c r="I212" s="64"/>
    </row>
    <row r="213" spans="1:9" ht="15" customHeight="1" hidden="1">
      <c r="A213" s="3" t="s">
        <v>207</v>
      </c>
      <c r="B213" s="44"/>
      <c r="C213" s="33" t="s">
        <v>172</v>
      </c>
      <c r="D213" s="33" t="s">
        <v>381</v>
      </c>
      <c r="E213" s="33" t="s">
        <v>332</v>
      </c>
      <c r="F213" s="33" t="s">
        <v>208</v>
      </c>
      <c r="G213" s="65">
        <v>0</v>
      </c>
      <c r="H213" s="64">
        <v>0</v>
      </c>
      <c r="I213" s="64">
        <v>0</v>
      </c>
    </row>
    <row r="214" spans="1:9" ht="20.25">
      <c r="A214" s="19" t="s">
        <v>183</v>
      </c>
      <c r="B214" s="19"/>
      <c r="C214" s="22" t="s">
        <v>202</v>
      </c>
      <c r="D214" s="22" t="s">
        <v>379</v>
      </c>
      <c r="E214" s="22"/>
      <c r="F214" s="22"/>
      <c r="G214" s="62">
        <f>G215</f>
        <v>2970</v>
      </c>
      <c r="H214" s="62">
        <f>H215</f>
        <v>2970</v>
      </c>
      <c r="I214" s="62">
        <f>I215</f>
        <v>2961.7</v>
      </c>
    </row>
    <row r="215" spans="1:9" ht="15.75">
      <c r="A215" s="21" t="s">
        <v>317</v>
      </c>
      <c r="B215" s="21"/>
      <c r="C215" s="15" t="s">
        <v>202</v>
      </c>
      <c r="D215" s="15" t="s">
        <v>285</v>
      </c>
      <c r="E215" s="15"/>
      <c r="F215" s="15"/>
      <c r="G215" s="63">
        <f>G218</f>
        <v>2970</v>
      </c>
      <c r="H215" s="63">
        <f>H218</f>
        <v>2970</v>
      </c>
      <c r="I215" s="63">
        <f>I218</f>
        <v>2961.7</v>
      </c>
    </row>
    <row r="216" spans="1:9" ht="15.75">
      <c r="A216" s="3" t="s">
        <v>318</v>
      </c>
      <c r="B216" s="24"/>
      <c r="C216" s="23" t="s">
        <v>202</v>
      </c>
      <c r="D216" s="23" t="s">
        <v>285</v>
      </c>
      <c r="E216" s="23" t="s">
        <v>319</v>
      </c>
      <c r="F216" s="23"/>
      <c r="G216" s="66"/>
      <c r="H216" s="90"/>
      <c r="I216" s="90"/>
    </row>
    <row r="217" spans="1:9" s="11" customFormat="1" ht="15.75">
      <c r="A217" s="3" t="s">
        <v>440</v>
      </c>
      <c r="B217" s="24"/>
      <c r="C217" s="23" t="s">
        <v>202</v>
      </c>
      <c r="D217" s="23" t="s">
        <v>285</v>
      </c>
      <c r="E217" s="23" t="s">
        <v>439</v>
      </c>
      <c r="F217" s="23"/>
      <c r="G217" s="66"/>
      <c r="H217" s="90"/>
      <c r="I217" s="90"/>
    </row>
    <row r="218" spans="1:9" s="11" customFormat="1" ht="47.25">
      <c r="A218" s="24" t="s">
        <v>441</v>
      </c>
      <c r="B218" s="24"/>
      <c r="C218" s="23" t="s">
        <v>202</v>
      </c>
      <c r="D218" s="23" t="s">
        <v>285</v>
      </c>
      <c r="E218" s="23" t="s">
        <v>439</v>
      </c>
      <c r="F218" s="23" t="s">
        <v>442</v>
      </c>
      <c r="G218" s="95">
        <v>2970</v>
      </c>
      <c r="H218" s="66">
        <v>2970</v>
      </c>
      <c r="I218" s="66">
        <v>2961.7</v>
      </c>
    </row>
    <row r="219" spans="1:9" ht="20.25">
      <c r="A219" s="19" t="s">
        <v>235</v>
      </c>
      <c r="B219" s="19"/>
      <c r="C219" s="22" t="s">
        <v>236</v>
      </c>
      <c r="D219" s="22" t="s">
        <v>379</v>
      </c>
      <c r="E219" s="22"/>
      <c r="F219" s="22"/>
      <c r="G219" s="62">
        <f>G220+G234+G264+G268+G287</f>
        <v>313649.89999999997</v>
      </c>
      <c r="H219" s="62">
        <f>H220+H234+H264+H268+H287</f>
        <v>275896.4</v>
      </c>
      <c r="I219" s="62">
        <f>I220+I234+I264+I268+I287</f>
        <v>274830.9</v>
      </c>
    </row>
    <row r="220" spans="1:9" ht="15.75">
      <c r="A220" s="21" t="s">
        <v>237</v>
      </c>
      <c r="B220" s="21"/>
      <c r="C220" s="15" t="s">
        <v>236</v>
      </c>
      <c r="D220" s="15" t="s">
        <v>172</v>
      </c>
      <c r="E220" s="15"/>
      <c r="F220" s="15"/>
      <c r="G220" s="63">
        <f>G226+G228+G230+G233</f>
        <v>82800.29999999999</v>
      </c>
      <c r="H220" s="63">
        <f>H226+H228+H230+H233</f>
        <v>78137.1</v>
      </c>
      <c r="I220" s="63">
        <f>I226+I228+I230+I233</f>
        <v>77251.6</v>
      </c>
    </row>
    <row r="221" spans="1:9" ht="31.5" hidden="1">
      <c r="A221" s="3" t="s">
        <v>190</v>
      </c>
      <c r="B221" s="36"/>
      <c r="C221" s="4" t="s">
        <v>236</v>
      </c>
      <c r="D221" s="4" t="s">
        <v>172</v>
      </c>
      <c r="E221" s="4" t="s">
        <v>230</v>
      </c>
      <c r="F221" s="4"/>
      <c r="G221" s="68"/>
      <c r="H221" s="56"/>
      <c r="I221" s="56"/>
    </row>
    <row r="222" spans="1:9" ht="31.5" hidden="1">
      <c r="A222" s="3" t="s">
        <v>232</v>
      </c>
      <c r="B222" s="36"/>
      <c r="C222" s="4" t="s">
        <v>236</v>
      </c>
      <c r="D222" s="4" t="s">
        <v>172</v>
      </c>
      <c r="E222" s="4" t="s">
        <v>231</v>
      </c>
      <c r="F222" s="4"/>
      <c r="G222" s="68"/>
      <c r="H222" s="56"/>
      <c r="I222" s="56"/>
    </row>
    <row r="223" spans="1:9" ht="15.75" hidden="1">
      <c r="A223" s="3" t="s">
        <v>191</v>
      </c>
      <c r="B223" s="36"/>
      <c r="C223" s="4" t="s">
        <v>236</v>
      </c>
      <c r="D223" s="4" t="s">
        <v>172</v>
      </c>
      <c r="E223" s="4" t="s">
        <v>231</v>
      </c>
      <c r="F223" s="4" t="s">
        <v>223</v>
      </c>
      <c r="G223" s="64">
        <v>0</v>
      </c>
      <c r="H223" s="64">
        <v>0</v>
      </c>
      <c r="I223" s="56">
        <f>SUM(G223:H223)</f>
        <v>0</v>
      </c>
    </row>
    <row r="224" spans="1:9" ht="15.75">
      <c r="A224" s="3" t="s">
        <v>238</v>
      </c>
      <c r="B224" s="3"/>
      <c r="C224" s="4" t="s">
        <v>236</v>
      </c>
      <c r="D224" s="4" t="s">
        <v>172</v>
      </c>
      <c r="E224" s="4" t="s">
        <v>239</v>
      </c>
      <c r="F224" s="4"/>
      <c r="G224" s="56"/>
      <c r="H224" s="56"/>
      <c r="I224" s="56"/>
    </row>
    <row r="225" spans="1:9" ht="15.75">
      <c r="A225" s="3" t="s">
        <v>443</v>
      </c>
      <c r="B225" s="3"/>
      <c r="C225" s="4" t="s">
        <v>236</v>
      </c>
      <c r="D225" s="4" t="s">
        <v>172</v>
      </c>
      <c r="E225" s="4" t="s">
        <v>240</v>
      </c>
      <c r="F225" s="4"/>
      <c r="G225" s="56"/>
      <c r="H225" s="56"/>
      <c r="I225" s="56"/>
    </row>
    <row r="226" spans="1:9" ht="15.75">
      <c r="A226" s="3" t="s">
        <v>444</v>
      </c>
      <c r="B226" s="3"/>
      <c r="C226" s="4" t="s">
        <v>236</v>
      </c>
      <c r="D226" s="4" t="s">
        <v>172</v>
      </c>
      <c r="E226" s="4" t="s">
        <v>240</v>
      </c>
      <c r="F226" s="4" t="s">
        <v>227</v>
      </c>
      <c r="G226" s="100">
        <v>67901.4</v>
      </c>
      <c r="H226" s="64">
        <v>64404</v>
      </c>
      <c r="I226" s="64">
        <v>63687.9</v>
      </c>
    </row>
    <row r="227" spans="1:9" ht="47.25">
      <c r="A227" s="3" t="s">
        <v>445</v>
      </c>
      <c r="B227" s="3"/>
      <c r="C227" s="4" t="s">
        <v>236</v>
      </c>
      <c r="D227" s="4" t="s">
        <v>172</v>
      </c>
      <c r="E227" s="4" t="s">
        <v>362</v>
      </c>
      <c r="F227" s="4"/>
      <c r="G227" s="100"/>
      <c r="H227" s="64"/>
      <c r="I227" s="56"/>
    </row>
    <row r="228" spans="1:9" ht="15.75">
      <c r="A228" s="3" t="s">
        <v>444</v>
      </c>
      <c r="B228" s="3"/>
      <c r="C228" s="4" t="s">
        <v>236</v>
      </c>
      <c r="D228" s="4" t="s">
        <v>172</v>
      </c>
      <c r="E228" s="4" t="s">
        <v>362</v>
      </c>
      <c r="F228" s="4" t="s">
        <v>227</v>
      </c>
      <c r="G228" s="100">
        <v>9.9</v>
      </c>
      <c r="H228" s="100">
        <v>9.9</v>
      </c>
      <c r="I228" s="69">
        <v>9.9</v>
      </c>
    </row>
    <row r="229" spans="1:9" ht="15.75">
      <c r="A229" s="3" t="s">
        <v>440</v>
      </c>
      <c r="B229" s="3"/>
      <c r="C229" s="4" t="s">
        <v>236</v>
      </c>
      <c r="D229" s="4" t="s">
        <v>172</v>
      </c>
      <c r="E229" s="4" t="s">
        <v>446</v>
      </c>
      <c r="F229" s="4"/>
      <c r="G229" s="100"/>
      <c r="H229" s="64"/>
      <c r="I229" s="56"/>
    </row>
    <row r="230" spans="1:9" ht="47.25">
      <c r="A230" s="3" t="s">
        <v>441</v>
      </c>
      <c r="B230" s="3"/>
      <c r="C230" s="4" t="s">
        <v>236</v>
      </c>
      <c r="D230" s="4" t="s">
        <v>172</v>
      </c>
      <c r="E230" s="4" t="s">
        <v>446</v>
      </c>
      <c r="F230" s="4" t="s">
        <v>442</v>
      </c>
      <c r="G230" s="100">
        <v>14239</v>
      </c>
      <c r="H230" s="64">
        <v>13723.2</v>
      </c>
      <c r="I230" s="64">
        <v>13553.8</v>
      </c>
    </row>
    <row r="231" spans="1:9" ht="15.75">
      <c r="A231" s="3" t="s">
        <v>372</v>
      </c>
      <c r="B231" s="3"/>
      <c r="C231" s="4" t="s">
        <v>236</v>
      </c>
      <c r="D231" s="4" t="s">
        <v>172</v>
      </c>
      <c r="E231" s="4" t="s">
        <v>222</v>
      </c>
      <c r="F231" s="4"/>
      <c r="G231" s="56"/>
      <c r="H231" s="56"/>
      <c r="I231" s="56"/>
    </row>
    <row r="232" spans="1:9" ht="46.5" customHeight="1">
      <c r="A232" s="3" t="s">
        <v>382</v>
      </c>
      <c r="B232" s="3"/>
      <c r="C232" s="4" t="s">
        <v>236</v>
      </c>
      <c r="D232" s="4" t="s">
        <v>172</v>
      </c>
      <c r="E232" s="4" t="s">
        <v>383</v>
      </c>
      <c r="F232" s="4"/>
      <c r="G232" s="56"/>
      <c r="H232" s="56"/>
      <c r="I232" s="56"/>
    </row>
    <row r="233" spans="1:9" ht="15.75">
      <c r="A233" s="3" t="s">
        <v>207</v>
      </c>
      <c r="B233" s="3"/>
      <c r="C233" s="4" t="s">
        <v>236</v>
      </c>
      <c r="D233" s="4" t="s">
        <v>172</v>
      </c>
      <c r="E233" s="4" t="s">
        <v>383</v>
      </c>
      <c r="F233" s="4" t="s">
        <v>208</v>
      </c>
      <c r="G233" s="56">
        <v>650</v>
      </c>
      <c r="H233" s="56">
        <v>0</v>
      </c>
      <c r="I233" s="56">
        <v>0</v>
      </c>
    </row>
    <row r="234" spans="1:9" s="5" customFormat="1" ht="15.75">
      <c r="A234" s="21" t="s">
        <v>243</v>
      </c>
      <c r="B234" s="21"/>
      <c r="C234" s="15" t="s">
        <v>236</v>
      </c>
      <c r="D234" s="15" t="s">
        <v>173</v>
      </c>
      <c r="E234" s="15"/>
      <c r="F234" s="15"/>
      <c r="G234" s="63">
        <f>G237+G240+G242+G245+G249+G251+G254+G257+G259+G261+G263</f>
        <v>204494.9</v>
      </c>
      <c r="H234" s="63">
        <f>H237+H240+H242+H245+H249+H251+H254+H257+H259+H261+H263</f>
        <v>174334.9</v>
      </c>
      <c r="I234" s="63">
        <f>I237+I240+I242+I245+I249+I251+I254+I257+I259+I261+I263</f>
        <v>176535.2</v>
      </c>
    </row>
    <row r="235" spans="1:9" s="5" customFormat="1" ht="15.75">
      <c r="A235" s="3" t="s">
        <v>314</v>
      </c>
      <c r="B235" s="3"/>
      <c r="C235" s="4" t="s">
        <v>236</v>
      </c>
      <c r="D235" s="4" t="s">
        <v>173</v>
      </c>
      <c r="E235" s="4" t="s">
        <v>313</v>
      </c>
      <c r="F235" s="4"/>
      <c r="G235" s="96"/>
      <c r="H235" s="70"/>
      <c r="I235" s="70"/>
    </row>
    <row r="236" spans="1:9" s="5" customFormat="1" ht="47.25">
      <c r="A236" s="3" t="s">
        <v>448</v>
      </c>
      <c r="B236" s="3"/>
      <c r="C236" s="4" t="s">
        <v>236</v>
      </c>
      <c r="D236" s="4" t="s">
        <v>173</v>
      </c>
      <c r="E236" s="4" t="s">
        <v>447</v>
      </c>
      <c r="F236" s="4"/>
      <c r="G236" s="56"/>
      <c r="H236" s="70"/>
      <c r="I236" s="70"/>
    </row>
    <row r="237" spans="1:9" s="5" customFormat="1" ht="15.75">
      <c r="A237" s="3" t="s">
        <v>191</v>
      </c>
      <c r="B237" s="3"/>
      <c r="C237" s="4" t="s">
        <v>236</v>
      </c>
      <c r="D237" s="4" t="s">
        <v>173</v>
      </c>
      <c r="E237" s="4" t="s">
        <v>447</v>
      </c>
      <c r="F237" s="4" t="s">
        <v>223</v>
      </c>
      <c r="G237" s="56">
        <v>11960</v>
      </c>
      <c r="H237" s="56">
        <v>0</v>
      </c>
      <c r="I237" s="56">
        <v>0</v>
      </c>
    </row>
    <row r="238" spans="1:9" ht="31.5">
      <c r="A238" s="3" t="s">
        <v>244</v>
      </c>
      <c r="B238" s="3"/>
      <c r="C238" s="4" t="s">
        <v>236</v>
      </c>
      <c r="D238" s="4" t="s">
        <v>173</v>
      </c>
      <c r="E238" s="4" t="s">
        <v>245</v>
      </c>
      <c r="F238" s="4"/>
      <c r="G238" s="56"/>
      <c r="H238" s="70"/>
      <c r="I238" s="70"/>
    </row>
    <row r="239" spans="1:9" ht="15.75">
      <c r="A239" s="3" t="s">
        <v>443</v>
      </c>
      <c r="B239" s="3"/>
      <c r="C239" s="4" t="s">
        <v>236</v>
      </c>
      <c r="D239" s="4" t="s">
        <v>173</v>
      </c>
      <c r="E239" s="4" t="s">
        <v>246</v>
      </c>
      <c r="F239" s="4"/>
      <c r="G239" s="56"/>
      <c r="H239" s="70"/>
      <c r="I239" s="70"/>
    </row>
    <row r="240" spans="1:9" ht="15.75">
      <c r="A240" s="3" t="s">
        <v>444</v>
      </c>
      <c r="B240" s="3"/>
      <c r="C240" s="4" t="s">
        <v>236</v>
      </c>
      <c r="D240" s="4" t="s">
        <v>173</v>
      </c>
      <c r="E240" s="4" t="s">
        <v>246</v>
      </c>
      <c r="F240" s="4" t="s">
        <v>227</v>
      </c>
      <c r="G240" s="64">
        <v>170847.4</v>
      </c>
      <c r="H240" s="64">
        <v>153047.4</v>
      </c>
      <c r="I240" s="64">
        <v>155293.7</v>
      </c>
    </row>
    <row r="241" spans="1:9" ht="47.25">
      <c r="A241" s="3" t="s">
        <v>445</v>
      </c>
      <c r="B241" s="3"/>
      <c r="C241" s="4" t="s">
        <v>236</v>
      </c>
      <c r="D241" s="4" t="s">
        <v>173</v>
      </c>
      <c r="E241" s="4" t="s">
        <v>337</v>
      </c>
      <c r="F241" s="4"/>
      <c r="G241" s="67"/>
      <c r="H241" s="70"/>
      <c r="I241" s="70"/>
    </row>
    <row r="242" spans="1:9" ht="15.75">
      <c r="A242" s="3" t="s">
        <v>444</v>
      </c>
      <c r="B242" s="3"/>
      <c r="C242" s="4" t="s">
        <v>236</v>
      </c>
      <c r="D242" s="4" t="s">
        <v>173</v>
      </c>
      <c r="E242" s="4" t="s">
        <v>337</v>
      </c>
      <c r="F242" s="4" t="s">
        <v>227</v>
      </c>
      <c r="G242" s="67">
        <v>287</v>
      </c>
      <c r="H242" s="56">
        <v>287</v>
      </c>
      <c r="I242" s="56">
        <v>287</v>
      </c>
    </row>
    <row r="243" spans="1:9" ht="15.75">
      <c r="A243" s="3" t="s">
        <v>320</v>
      </c>
      <c r="B243" s="3"/>
      <c r="C243" s="4" t="s">
        <v>236</v>
      </c>
      <c r="D243" s="4" t="s">
        <v>173</v>
      </c>
      <c r="E243" s="4" t="s">
        <v>321</v>
      </c>
      <c r="F243" s="4"/>
      <c r="G243" s="56"/>
      <c r="H243" s="70"/>
      <c r="I243" s="70"/>
    </row>
    <row r="244" spans="1:9" ht="15.75">
      <c r="A244" s="3" t="s">
        <v>443</v>
      </c>
      <c r="B244" s="3"/>
      <c r="C244" s="4" t="s">
        <v>236</v>
      </c>
      <c r="D244" s="4" t="s">
        <v>173</v>
      </c>
      <c r="E244" s="4" t="s">
        <v>322</v>
      </c>
      <c r="F244" s="4"/>
      <c r="G244" s="56"/>
      <c r="H244" s="70"/>
      <c r="I244" s="70"/>
    </row>
    <row r="245" spans="1:9" ht="15.75">
      <c r="A245" s="3" t="s">
        <v>444</v>
      </c>
      <c r="B245" s="3"/>
      <c r="C245" s="4" t="s">
        <v>236</v>
      </c>
      <c r="D245" s="4" t="s">
        <v>173</v>
      </c>
      <c r="E245" s="4" t="s">
        <v>322</v>
      </c>
      <c r="F245" s="4" t="s">
        <v>227</v>
      </c>
      <c r="G245" s="64">
        <v>12088.1</v>
      </c>
      <c r="H245" s="64">
        <v>12088.1</v>
      </c>
      <c r="I245" s="64">
        <v>12088.1</v>
      </c>
    </row>
    <row r="246" spans="1:9" ht="31.5" hidden="1">
      <c r="A246" s="3" t="s">
        <v>247</v>
      </c>
      <c r="B246" s="3"/>
      <c r="C246" s="4" t="s">
        <v>236</v>
      </c>
      <c r="D246" s="4" t="s">
        <v>173</v>
      </c>
      <c r="E246" s="4" t="s">
        <v>248</v>
      </c>
      <c r="F246" s="4"/>
      <c r="G246" s="56"/>
      <c r="H246" s="70"/>
      <c r="I246" s="70"/>
    </row>
    <row r="247" spans="1:9" ht="15.75" hidden="1">
      <c r="A247" s="3" t="s">
        <v>241</v>
      </c>
      <c r="B247" s="3"/>
      <c r="C247" s="4" t="s">
        <v>236</v>
      </c>
      <c r="D247" s="4" t="s">
        <v>173</v>
      </c>
      <c r="E247" s="4" t="s">
        <v>248</v>
      </c>
      <c r="F247" s="4" t="s">
        <v>227</v>
      </c>
      <c r="G247" s="101"/>
      <c r="H247" s="70"/>
      <c r="I247" s="70"/>
    </row>
    <row r="248" spans="1:9" ht="47.25">
      <c r="A248" s="3" t="s">
        <v>445</v>
      </c>
      <c r="B248" s="3"/>
      <c r="C248" s="4" t="s">
        <v>236</v>
      </c>
      <c r="D248" s="4" t="s">
        <v>173</v>
      </c>
      <c r="E248" s="4" t="s">
        <v>363</v>
      </c>
      <c r="F248" s="4"/>
      <c r="G248" s="102"/>
      <c r="H248" s="70"/>
      <c r="I248" s="70"/>
    </row>
    <row r="249" spans="1:9" ht="15.75">
      <c r="A249" s="3" t="s">
        <v>444</v>
      </c>
      <c r="B249" s="3"/>
      <c r="C249" s="4" t="s">
        <v>236</v>
      </c>
      <c r="D249" s="4" t="s">
        <v>173</v>
      </c>
      <c r="E249" s="4" t="s">
        <v>363</v>
      </c>
      <c r="F249" s="4" t="s">
        <v>227</v>
      </c>
      <c r="G249" s="64">
        <v>170.4</v>
      </c>
      <c r="H249" s="64">
        <v>170.4</v>
      </c>
      <c r="I249" s="64">
        <v>170.4</v>
      </c>
    </row>
    <row r="250" spans="1:9" ht="15.75">
      <c r="A250" s="3" t="s">
        <v>440</v>
      </c>
      <c r="B250" s="3"/>
      <c r="C250" s="4" t="s">
        <v>236</v>
      </c>
      <c r="D250" s="4" t="s">
        <v>173</v>
      </c>
      <c r="E250" s="4" t="s">
        <v>449</v>
      </c>
      <c r="F250" s="4"/>
      <c r="G250" s="64"/>
      <c r="H250" s="70"/>
      <c r="I250" s="70"/>
    </row>
    <row r="251" spans="1:9" ht="47.25">
      <c r="A251" s="3" t="s">
        <v>441</v>
      </c>
      <c r="B251" s="3"/>
      <c r="C251" s="4" t="s">
        <v>236</v>
      </c>
      <c r="D251" s="4" t="s">
        <v>173</v>
      </c>
      <c r="E251" s="4" t="s">
        <v>449</v>
      </c>
      <c r="F251" s="4" t="s">
        <v>442</v>
      </c>
      <c r="G251" s="64">
        <v>5784</v>
      </c>
      <c r="H251" s="64">
        <v>5784</v>
      </c>
      <c r="I251" s="64">
        <v>5784</v>
      </c>
    </row>
    <row r="252" spans="1:9" ht="15.75">
      <c r="A252" s="3" t="s">
        <v>249</v>
      </c>
      <c r="B252" s="3"/>
      <c r="C252" s="4" t="s">
        <v>236</v>
      </c>
      <c r="D252" s="4" t="s">
        <v>173</v>
      </c>
      <c r="E252" s="4" t="s">
        <v>250</v>
      </c>
      <c r="F252" s="4"/>
      <c r="G252" s="56"/>
      <c r="H252" s="70"/>
      <c r="I252" s="70"/>
    </row>
    <row r="253" spans="1:9" ht="31.5">
      <c r="A253" s="3" t="s">
        <v>338</v>
      </c>
      <c r="B253" s="3"/>
      <c r="C253" s="4" t="s">
        <v>236</v>
      </c>
      <c r="D253" s="4" t="s">
        <v>173</v>
      </c>
      <c r="E253" s="4" t="s">
        <v>339</v>
      </c>
      <c r="F253" s="4"/>
      <c r="G253" s="56"/>
      <c r="H253" s="70"/>
      <c r="I253" s="70"/>
    </row>
    <row r="254" spans="1:9" ht="15.75">
      <c r="A254" s="3" t="s">
        <v>444</v>
      </c>
      <c r="B254" s="3"/>
      <c r="C254" s="4" t="s">
        <v>236</v>
      </c>
      <c r="D254" s="4" t="s">
        <v>173</v>
      </c>
      <c r="E254" s="4" t="s">
        <v>339</v>
      </c>
      <c r="F254" s="4" t="s">
        <v>227</v>
      </c>
      <c r="G254" s="64">
        <v>2902</v>
      </c>
      <c r="H254" s="64">
        <v>2902</v>
      </c>
      <c r="I254" s="64">
        <v>2902</v>
      </c>
    </row>
    <row r="255" spans="1:9" ht="15.75">
      <c r="A255" s="3" t="s">
        <v>372</v>
      </c>
      <c r="B255" s="3"/>
      <c r="C255" s="4" t="s">
        <v>236</v>
      </c>
      <c r="D255" s="4" t="s">
        <v>173</v>
      </c>
      <c r="E255" s="4" t="s">
        <v>222</v>
      </c>
      <c r="F255" s="91"/>
      <c r="G255" s="56"/>
      <c r="H255" s="70"/>
      <c r="I255" s="70"/>
    </row>
    <row r="256" spans="1:9" ht="47.25">
      <c r="A256" s="3" t="s">
        <v>382</v>
      </c>
      <c r="B256" s="3"/>
      <c r="C256" s="4" t="s">
        <v>236</v>
      </c>
      <c r="D256" s="4" t="s">
        <v>173</v>
      </c>
      <c r="E256" s="4" t="s">
        <v>383</v>
      </c>
      <c r="F256" s="4"/>
      <c r="G256" s="56"/>
      <c r="H256" s="70"/>
      <c r="I256" s="70"/>
    </row>
    <row r="257" spans="1:9" ht="15.75">
      <c r="A257" s="3" t="s">
        <v>207</v>
      </c>
      <c r="B257" s="3"/>
      <c r="C257" s="4" t="s">
        <v>236</v>
      </c>
      <c r="D257" s="4" t="s">
        <v>173</v>
      </c>
      <c r="E257" s="4" t="s">
        <v>383</v>
      </c>
      <c r="F257" s="4" t="s">
        <v>208</v>
      </c>
      <c r="G257" s="56">
        <v>350</v>
      </c>
      <c r="H257" s="56">
        <v>0</v>
      </c>
      <c r="I257" s="56">
        <v>0</v>
      </c>
    </row>
    <row r="258" spans="1:9" ht="63">
      <c r="A258" s="3" t="s">
        <v>375</v>
      </c>
      <c r="B258" s="3"/>
      <c r="C258" s="4" t="s">
        <v>236</v>
      </c>
      <c r="D258" s="4" t="s">
        <v>173</v>
      </c>
      <c r="E258" s="4" t="s">
        <v>376</v>
      </c>
      <c r="F258" s="4"/>
      <c r="G258" s="56"/>
      <c r="H258" s="56"/>
      <c r="I258" s="56"/>
    </row>
    <row r="259" spans="1:9" ht="19.5" customHeight="1">
      <c r="A259" s="3" t="s">
        <v>207</v>
      </c>
      <c r="B259" s="3"/>
      <c r="C259" s="4" t="s">
        <v>236</v>
      </c>
      <c r="D259" s="4" t="s">
        <v>173</v>
      </c>
      <c r="E259" s="4" t="s">
        <v>376</v>
      </c>
      <c r="F259" s="4" t="s">
        <v>208</v>
      </c>
      <c r="G259" s="56">
        <v>40</v>
      </c>
      <c r="H259" s="56">
        <v>0</v>
      </c>
      <c r="I259" s="56">
        <v>0</v>
      </c>
    </row>
    <row r="260" spans="1:9" ht="46.5" customHeight="1">
      <c r="A260" s="3" t="s">
        <v>450</v>
      </c>
      <c r="B260" s="3"/>
      <c r="C260" s="4" t="s">
        <v>236</v>
      </c>
      <c r="D260" s="4" t="s">
        <v>173</v>
      </c>
      <c r="E260" s="4" t="s">
        <v>384</v>
      </c>
      <c r="F260" s="4"/>
      <c r="G260" s="56"/>
      <c r="H260" s="56"/>
      <c r="I260" s="56"/>
    </row>
    <row r="261" spans="1:9" ht="20.25" customHeight="1">
      <c r="A261" s="3" t="s">
        <v>469</v>
      </c>
      <c r="B261" s="3"/>
      <c r="C261" s="4" t="s">
        <v>236</v>
      </c>
      <c r="D261" s="4" t="s">
        <v>173</v>
      </c>
      <c r="E261" s="4" t="s">
        <v>384</v>
      </c>
      <c r="F261" s="4" t="s">
        <v>470</v>
      </c>
      <c r="G261" s="56">
        <v>15</v>
      </c>
      <c r="H261" s="56">
        <v>5</v>
      </c>
      <c r="I261" s="56">
        <v>10</v>
      </c>
    </row>
    <row r="262" spans="1:9" ht="47.25">
      <c r="A262" s="32" t="s">
        <v>437</v>
      </c>
      <c r="B262" s="32"/>
      <c r="C262" s="33" t="s">
        <v>236</v>
      </c>
      <c r="D262" s="33" t="s">
        <v>173</v>
      </c>
      <c r="E262" s="33" t="s">
        <v>438</v>
      </c>
      <c r="F262" s="33"/>
      <c r="G262" s="64"/>
      <c r="H262" s="70"/>
      <c r="I262" s="70"/>
    </row>
    <row r="263" spans="1:9" ht="15.75">
      <c r="A263" s="32" t="s">
        <v>207</v>
      </c>
      <c r="B263" s="32"/>
      <c r="C263" s="33" t="s">
        <v>236</v>
      </c>
      <c r="D263" s="33" t="s">
        <v>173</v>
      </c>
      <c r="E263" s="33" t="s">
        <v>438</v>
      </c>
      <c r="F263" s="33" t="s">
        <v>208</v>
      </c>
      <c r="G263" s="64">
        <v>51</v>
      </c>
      <c r="H263" s="56">
        <v>51</v>
      </c>
      <c r="I263" s="56">
        <v>0</v>
      </c>
    </row>
    <row r="264" spans="1:9" ht="31.5">
      <c r="A264" s="21" t="s">
        <v>392</v>
      </c>
      <c r="B264" s="21"/>
      <c r="C264" s="15" t="s">
        <v>236</v>
      </c>
      <c r="D264" s="15" t="s">
        <v>224</v>
      </c>
      <c r="E264" s="15"/>
      <c r="F264" s="15"/>
      <c r="G264" s="63">
        <f>G267</f>
        <v>200</v>
      </c>
      <c r="H264" s="63">
        <f>H267</f>
        <v>80</v>
      </c>
      <c r="I264" s="63">
        <f>I267</f>
        <v>80</v>
      </c>
    </row>
    <row r="265" spans="1:9" ht="19.5" customHeight="1">
      <c r="A265" s="43" t="s">
        <v>393</v>
      </c>
      <c r="B265" s="3"/>
      <c r="C265" s="4" t="s">
        <v>236</v>
      </c>
      <c r="D265" s="4" t="s">
        <v>224</v>
      </c>
      <c r="E265" s="4" t="s">
        <v>394</v>
      </c>
      <c r="F265" s="4"/>
      <c r="G265" s="56"/>
      <c r="H265" s="56"/>
      <c r="I265" s="56"/>
    </row>
    <row r="266" spans="1:9" ht="15.75">
      <c r="A266" s="3" t="s">
        <v>402</v>
      </c>
      <c r="B266" s="3"/>
      <c r="C266" s="4" t="s">
        <v>236</v>
      </c>
      <c r="D266" s="4" t="s">
        <v>224</v>
      </c>
      <c r="E266" s="4" t="s">
        <v>395</v>
      </c>
      <c r="F266" s="4"/>
      <c r="G266" s="56"/>
      <c r="H266" s="56"/>
      <c r="I266" s="56"/>
    </row>
    <row r="267" spans="1:9" ht="15.75">
      <c r="A267" s="3" t="s">
        <v>444</v>
      </c>
      <c r="B267" s="3"/>
      <c r="C267" s="4" t="s">
        <v>236</v>
      </c>
      <c r="D267" s="4" t="s">
        <v>224</v>
      </c>
      <c r="E267" s="4" t="s">
        <v>395</v>
      </c>
      <c r="F267" s="4" t="s">
        <v>227</v>
      </c>
      <c r="G267" s="56">
        <v>200</v>
      </c>
      <c r="H267" s="56">
        <v>80</v>
      </c>
      <c r="I267" s="56">
        <v>80</v>
      </c>
    </row>
    <row r="268" spans="1:9" ht="15.75">
      <c r="A268" s="21" t="s">
        <v>252</v>
      </c>
      <c r="B268" s="21"/>
      <c r="C268" s="15" t="s">
        <v>236</v>
      </c>
      <c r="D268" s="15" t="s">
        <v>236</v>
      </c>
      <c r="E268" s="15"/>
      <c r="F268" s="15"/>
      <c r="G268" s="63">
        <f>G271+G273+G276+G279+G281+G284+G286</f>
        <v>7165.4</v>
      </c>
      <c r="H268" s="63">
        <f>H271+H273+H276+H279+H281+H284+H286</f>
        <v>6355.099999999999</v>
      </c>
      <c r="I268" s="63">
        <f>I271+I273+I276+I279+I281+I284+I286</f>
        <v>6329.499999999999</v>
      </c>
    </row>
    <row r="269" spans="1:9" ht="15.75">
      <c r="A269" s="3" t="s">
        <v>403</v>
      </c>
      <c r="B269" s="3"/>
      <c r="C269" s="4" t="s">
        <v>236</v>
      </c>
      <c r="D269" s="4" t="s">
        <v>236</v>
      </c>
      <c r="E269" s="4" t="s">
        <v>253</v>
      </c>
      <c r="F269" s="4"/>
      <c r="G269" s="56"/>
      <c r="H269" s="70"/>
      <c r="I269" s="70"/>
    </row>
    <row r="270" spans="1:9" ht="15.75">
      <c r="A270" s="3" t="s">
        <v>443</v>
      </c>
      <c r="B270" s="3"/>
      <c r="C270" s="4" t="s">
        <v>236</v>
      </c>
      <c r="D270" s="4" t="s">
        <v>236</v>
      </c>
      <c r="E270" s="4" t="s">
        <v>323</v>
      </c>
      <c r="F270" s="4"/>
      <c r="G270" s="56"/>
      <c r="H270" s="70"/>
      <c r="I270" s="70"/>
    </row>
    <row r="271" spans="1:9" ht="15.75">
      <c r="A271" s="3" t="s">
        <v>444</v>
      </c>
      <c r="B271" s="3"/>
      <c r="C271" s="4" t="s">
        <v>236</v>
      </c>
      <c r="D271" s="4" t="s">
        <v>236</v>
      </c>
      <c r="E271" s="4" t="s">
        <v>323</v>
      </c>
      <c r="F271" s="4" t="s">
        <v>227</v>
      </c>
      <c r="G271" s="56">
        <v>3565.4</v>
      </c>
      <c r="H271" s="56">
        <v>3186.2</v>
      </c>
      <c r="I271" s="56">
        <v>3185.6</v>
      </c>
    </row>
    <row r="272" spans="1:9" ht="47.25">
      <c r="A272" s="3" t="s">
        <v>445</v>
      </c>
      <c r="B272" s="3"/>
      <c r="C272" s="4" t="s">
        <v>236</v>
      </c>
      <c r="D272" s="4" t="s">
        <v>236</v>
      </c>
      <c r="E272" s="4" t="s">
        <v>364</v>
      </c>
      <c r="F272" s="4"/>
      <c r="G272" s="56"/>
      <c r="H272" s="56"/>
      <c r="I272" s="56"/>
    </row>
    <row r="273" spans="1:9" ht="15.75">
      <c r="A273" s="3" t="s">
        <v>444</v>
      </c>
      <c r="B273" s="3"/>
      <c r="C273" s="4" t="s">
        <v>236</v>
      </c>
      <c r="D273" s="4" t="s">
        <v>236</v>
      </c>
      <c r="E273" s="4" t="s">
        <v>364</v>
      </c>
      <c r="F273" s="4" t="s">
        <v>227</v>
      </c>
      <c r="G273" s="56">
        <v>3.2</v>
      </c>
      <c r="H273" s="56">
        <v>3.2</v>
      </c>
      <c r="I273" s="56">
        <v>3.2</v>
      </c>
    </row>
    <row r="274" spans="1:9" ht="15.75">
      <c r="A274" s="3" t="s">
        <v>419</v>
      </c>
      <c r="B274" s="3"/>
      <c r="C274" s="4" t="s">
        <v>236</v>
      </c>
      <c r="D274" s="4" t="s">
        <v>236</v>
      </c>
      <c r="E274" s="4" t="s">
        <v>254</v>
      </c>
      <c r="F274" s="4"/>
      <c r="G274" s="56"/>
      <c r="H274" s="56"/>
      <c r="I274" s="56"/>
    </row>
    <row r="275" spans="1:9" ht="15.75">
      <c r="A275" s="3" t="s">
        <v>467</v>
      </c>
      <c r="B275" s="3"/>
      <c r="C275" s="4" t="s">
        <v>236</v>
      </c>
      <c r="D275" s="4" t="s">
        <v>236</v>
      </c>
      <c r="E275" s="4" t="s">
        <v>468</v>
      </c>
      <c r="F275" s="4"/>
      <c r="G275" s="56"/>
      <c r="H275" s="56"/>
      <c r="I275" s="56"/>
    </row>
    <row r="276" spans="1:9" ht="15.75">
      <c r="A276" s="3" t="s">
        <v>207</v>
      </c>
      <c r="B276" s="3"/>
      <c r="C276" s="4" t="s">
        <v>236</v>
      </c>
      <c r="D276" s="4" t="s">
        <v>236</v>
      </c>
      <c r="E276" s="4" t="s">
        <v>468</v>
      </c>
      <c r="F276" s="4" t="s">
        <v>208</v>
      </c>
      <c r="G276" s="56">
        <v>200</v>
      </c>
      <c r="H276" s="56">
        <v>200</v>
      </c>
      <c r="I276" s="56">
        <v>151.5</v>
      </c>
    </row>
    <row r="277" spans="1:9" ht="31.5">
      <c r="A277" s="3" t="s">
        <v>255</v>
      </c>
      <c r="B277" s="3"/>
      <c r="C277" s="4" t="s">
        <v>236</v>
      </c>
      <c r="D277" s="4" t="s">
        <v>236</v>
      </c>
      <c r="E277" s="4" t="s">
        <v>256</v>
      </c>
      <c r="F277" s="4"/>
      <c r="G277" s="56"/>
      <c r="H277" s="70"/>
      <c r="I277" s="70"/>
    </row>
    <row r="278" spans="1:9" ht="63">
      <c r="A278" s="3" t="s">
        <v>452</v>
      </c>
      <c r="B278" s="3"/>
      <c r="C278" s="4" t="s">
        <v>236</v>
      </c>
      <c r="D278" s="4" t="s">
        <v>236</v>
      </c>
      <c r="E278" s="4" t="s">
        <v>451</v>
      </c>
      <c r="F278" s="4"/>
      <c r="G278" s="56"/>
      <c r="H278" s="70"/>
      <c r="I278" s="70"/>
    </row>
    <row r="279" spans="1:9" ht="15.75">
      <c r="A279" s="3" t="s">
        <v>444</v>
      </c>
      <c r="B279" s="3"/>
      <c r="C279" s="4" t="s">
        <v>236</v>
      </c>
      <c r="D279" s="4" t="s">
        <v>236</v>
      </c>
      <c r="E279" s="4" t="s">
        <v>451</v>
      </c>
      <c r="F279" s="4" t="s">
        <v>227</v>
      </c>
      <c r="G279" s="56">
        <v>928.7</v>
      </c>
      <c r="H279" s="56">
        <v>862</v>
      </c>
      <c r="I279" s="56">
        <v>887</v>
      </c>
    </row>
    <row r="280" spans="1:9" ht="15.75">
      <c r="A280" s="3" t="s">
        <v>440</v>
      </c>
      <c r="B280" s="3"/>
      <c r="C280" s="4" t="s">
        <v>236</v>
      </c>
      <c r="D280" s="4" t="s">
        <v>236</v>
      </c>
      <c r="E280" s="4" t="s">
        <v>453</v>
      </c>
      <c r="F280" s="4"/>
      <c r="G280" s="70"/>
      <c r="H280" s="70"/>
      <c r="I280" s="70"/>
    </row>
    <row r="281" spans="1:9" ht="47.25">
      <c r="A281" s="3" t="s">
        <v>441</v>
      </c>
      <c r="B281" s="3"/>
      <c r="C281" s="4" t="s">
        <v>236</v>
      </c>
      <c r="D281" s="4" t="s">
        <v>236</v>
      </c>
      <c r="E281" s="4" t="s">
        <v>453</v>
      </c>
      <c r="F281" s="4" t="s">
        <v>442</v>
      </c>
      <c r="G281" s="56">
        <v>2394.6</v>
      </c>
      <c r="H281" s="56">
        <v>2102.2</v>
      </c>
      <c r="I281" s="56">
        <v>2102.2</v>
      </c>
    </row>
    <row r="282" spans="1:9" ht="15.75">
      <c r="A282" s="3" t="s">
        <v>372</v>
      </c>
      <c r="B282" s="3"/>
      <c r="C282" s="4" t="s">
        <v>236</v>
      </c>
      <c r="D282" s="4" t="s">
        <v>236</v>
      </c>
      <c r="E282" s="4" t="s">
        <v>222</v>
      </c>
      <c r="F282" s="91"/>
      <c r="G282" s="70"/>
      <c r="H282" s="70"/>
      <c r="I282" s="70"/>
    </row>
    <row r="283" spans="1:9" ht="66" customHeight="1">
      <c r="A283" s="32" t="s">
        <v>375</v>
      </c>
      <c r="B283" s="32"/>
      <c r="C283" s="33" t="s">
        <v>236</v>
      </c>
      <c r="D283" s="33" t="s">
        <v>236</v>
      </c>
      <c r="E283" s="33" t="s">
        <v>376</v>
      </c>
      <c r="F283" s="33"/>
      <c r="G283" s="64"/>
      <c r="H283" s="70"/>
      <c r="I283" s="70"/>
    </row>
    <row r="284" spans="1:9" ht="15.75">
      <c r="A284" s="32" t="s">
        <v>207</v>
      </c>
      <c r="B284" s="32"/>
      <c r="C284" s="33" t="s">
        <v>236</v>
      </c>
      <c r="D284" s="33" t="s">
        <v>236</v>
      </c>
      <c r="E284" s="33" t="s">
        <v>376</v>
      </c>
      <c r="F284" s="33" t="s">
        <v>208</v>
      </c>
      <c r="G284" s="64">
        <v>72</v>
      </c>
      <c r="H284" s="56">
        <v>0</v>
      </c>
      <c r="I284" s="56">
        <v>0</v>
      </c>
    </row>
    <row r="285" spans="1:9" ht="47.25">
      <c r="A285" s="32" t="s">
        <v>437</v>
      </c>
      <c r="B285" s="32"/>
      <c r="C285" s="33" t="s">
        <v>236</v>
      </c>
      <c r="D285" s="33" t="s">
        <v>236</v>
      </c>
      <c r="E285" s="33" t="s">
        <v>438</v>
      </c>
      <c r="F285" s="33"/>
      <c r="G285" s="64"/>
      <c r="H285" s="56"/>
      <c r="I285" s="56"/>
    </row>
    <row r="286" spans="1:9" ht="15.75">
      <c r="A286" s="32" t="s">
        <v>207</v>
      </c>
      <c r="B286" s="32"/>
      <c r="C286" s="33" t="s">
        <v>236</v>
      </c>
      <c r="D286" s="33" t="s">
        <v>236</v>
      </c>
      <c r="E286" s="33" t="s">
        <v>438</v>
      </c>
      <c r="F286" s="33" t="s">
        <v>208</v>
      </c>
      <c r="G286" s="64">
        <v>1.5</v>
      </c>
      <c r="H286" s="56">
        <v>1.5</v>
      </c>
      <c r="I286" s="56">
        <v>0</v>
      </c>
    </row>
    <row r="287" spans="1:9" ht="15.75">
      <c r="A287" s="21" t="s">
        <v>257</v>
      </c>
      <c r="B287" s="21"/>
      <c r="C287" s="15" t="s">
        <v>236</v>
      </c>
      <c r="D287" s="15" t="s">
        <v>258</v>
      </c>
      <c r="E287" s="15"/>
      <c r="F287" s="15"/>
      <c r="G287" s="63">
        <f>G290+G292</f>
        <v>18989.3</v>
      </c>
      <c r="H287" s="63">
        <f>H290+H292</f>
        <v>16989.3</v>
      </c>
      <c r="I287" s="63">
        <f>I290+I292</f>
        <v>14634.6</v>
      </c>
    </row>
    <row r="288" spans="1:9" ht="63">
      <c r="A288" s="3" t="s">
        <v>262</v>
      </c>
      <c r="B288" s="3"/>
      <c r="C288" s="4" t="s">
        <v>236</v>
      </c>
      <c r="D288" s="4" t="s">
        <v>258</v>
      </c>
      <c r="E288" s="4" t="s">
        <v>263</v>
      </c>
      <c r="F288" s="4"/>
      <c r="G288" s="56"/>
      <c r="H288" s="70"/>
      <c r="I288" s="70"/>
    </row>
    <row r="289" spans="1:9" ht="15.75">
      <c r="A289" s="3" t="s">
        <v>443</v>
      </c>
      <c r="B289" s="3"/>
      <c r="C289" s="4" t="s">
        <v>236</v>
      </c>
      <c r="D289" s="4" t="s">
        <v>258</v>
      </c>
      <c r="E289" s="4" t="s">
        <v>264</v>
      </c>
      <c r="F289" s="4"/>
      <c r="G289" s="56"/>
      <c r="H289" s="70"/>
      <c r="I289" s="70"/>
    </row>
    <row r="290" spans="1:9" ht="15.75">
      <c r="A290" s="3" t="s">
        <v>444</v>
      </c>
      <c r="B290" s="3"/>
      <c r="C290" s="4" t="s">
        <v>236</v>
      </c>
      <c r="D290" s="4" t="s">
        <v>258</v>
      </c>
      <c r="E290" s="4" t="s">
        <v>264</v>
      </c>
      <c r="F290" s="4" t="s">
        <v>227</v>
      </c>
      <c r="G290" s="56">
        <v>15620.7</v>
      </c>
      <c r="H290" s="56">
        <v>13620.7</v>
      </c>
      <c r="I290" s="56">
        <v>13142.6</v>
      </c>
    </row>
    <row r="291" spans="1:9" ht="47.25">
      <c r="A291" s="3" t="s">
        <v>445</v>
      </c>
      <c r="B291" s="3"/>
      <c r="C291" s="4" t="s">
        <v>236</v>
      </c>
      <c r="D291" s="4" t="s">
        <v>258</v>
      </c>
      <c r="E291" s="4" t="s">
        <v>341</v>
      </c>
      <c r="F291" s="4"/>
      <c r="G291" s="67"/>
      <c r="H291" s="70"/>
      <c r="I291" s="70"/>
    </row>
    <row r="292" spans="1:9" ht="15.75">
      <c r="A292" s="3" t="s">
        <v>444</v>
      </c>
      <c r="B292" s="3"/>
      <c r="C292" s="4" t="s">
        <v>236</v>
      </c>
      <c r="D292" s="4" t="s">
        <v>258</v>
      </c>
      <c r="E292" s="4" t="s">
        <v>341</v>
      </c>
      <c r="F292" s="4" t="s">
        <v>227</v>
      </c>
      <c r="G292" s="67">
        <v>3368.6</v>
      </c>
      <c r="H292" s="67">
        <v>3368.6</v>
      </c>
      <c r="I292" s="56">
        <v>1492</v>
      </c>
    </row>
    <row r="293" spans="1:9" ht="20.25">
      <c r="A293" s="19" t="s">
        <v>420</v>
      </c>
      <c r="B293" s="19"/>
      <c r="C293" s="22" t="s">
        <v>226</v>
      </c>
      <c r="D293" s="22" t="s">
        <v>379</v>
      </c>
      <c r="E293" s="20"/>
      <c r="F293" s="20"/>
      <c r="G293" s="72">
        <f>G294</f>
        <v>1949.1000000000001</v>
      </c>
      <c r="H293" s="72">
        <f>H294</f>
        <v>1914.2</v>
      </c>
      <c r="I293" s="72">
        <f>I294</f>
        <v>1883.4</v>
      </c>
    </row>
    <row r="294" spans="1:9" ht="15.75">
      <c r="A294" s="21" t="s">
        <v>265</v>
      </c>
      <c r="B294" s="21"/>
      <c r="C294" s="15" t="s">
        <v>226</v>
      </c>
      <c r="D294" s="15" t="s">
        <v>172</v>
      </c>
      <c r="E294" s="15"/>
      <c r="F294" s="15"/>
      <c r="G294" s="63">
        <f>G297+G302+G304+G307+G299</f>
        <v>1949.1000000000001</v>
      </c>
      <c r="H294" s="63">
        <f>H297+H302+H304+H307+H299</f>
        <v>1914.2</v>
      </c>
      <c r="I294" s="63">
        <f>I297+I302+I304+I307+I299</f>
        <v>1883.4</v>
      </c>
    </row>
    <row r="295" spans="1:9" ht="47.25">
      <c r="A295" s="32" t="s">
        <v>454</v>
      </c>
      <c r="B295" s="3"/>
      <c r="C295" s="4" t="s">
        <v>226</v>
      </c>
      <c r="D295" s="4" t="s">
        <v>172</v>
      </c>
      <c r="E295" s="4" t="s">
        <v>399</v>
      </c>
      <c r="F295" s="4"/>
      <c r="G295" s="70"/>
      <c r="H295" s="70"/>
      <c r="I295" s="70"/>
    </row>
    <row r="296" spans="1:9" ht="47.25">
      <c r="A296" s="52" t="s">
        <v>405</v>
      </c>
      <c r="B296" s="3"/>
      <c r="C296" s="4" t="s">
        <v>226</v>
      </c>
      <c r="D296" s="4" t="s">
        <v>172</v>
      </c>
      <c r="E296" s="4" t="s">
        <v>404</v>
      </c>
      <c r="F296" s="4"/>
      <c r="G296" s="70"/>
      <c r="H296" s="70"/>
      <c r="I296" s="70"/>
    </row>
    <row r="297" spans="1:9" ht="15.75">
      <c r="A297" s="32" t="s">
        <v>207</v>
      </c>
      <c r="B297" s="3"/>
      <c r="C297" s="4" t="s">
        <v>226</v>
      </c>
      <c r="D297" s="4" t="s">
        <v>172</v>
      </c>
      <c r="E297" s="4" t="s">
        <v>404</v>
      </c>
      <c r="F297" s="33" t="s">
        <v>208</v>
      </c>
      <c r="G297" s="56">
        <v>93.9</v>
      </c>
      <c r="H297" s="56">
        <v>93.9</v>
      </c>
      <c r="I297" s="56">
        <v>93.9</v>
      </c>
    </row>
    <row r="298" spans="1:9" ht="15.75">
      <c r="A298" s="32" t="s">
        <v>491</v>
      </c>
      <c r="B298" s="3"/>
      <c r="C298" s="4" t="s">
        <v>226</v>
      </c>
      <c r="D298" s="4" t="s">
        <v>172</v>
      </c>
      <c r="E298" s="4" t="s">
        <v>492</v>
      </c>
      <c r="F298" s="33"/>
      <c r="G298" s="56"/>
      <c r="H298" s="56"/>
      <c r="I298" s="56"/>
    </row>
    <row r="299" spans="1:9" ht="15.75">
      <c r="A299" s="32" t="s">
        <v>292</v>
      </c>
      <c r="B299" s="3"/>
      <c r="C299" s="4" t="s">
        <v>226</v>
      </c>
      <c r="D299" s="4" t="s">
        <v>172</v>
      </c>
      <c r="E299" s="4" t="s">
        <v>492</v>
      </c>
      <c r="F299" s="33" t="s">
        <v>293</v>
      </c>
      <c r="G299" s="56">
        <v>14.4</v>
      </c>
      <c r="H299" s="56">
        <v>0</v>
      </c>
      <c r="I299" s="56">
        <v>0</v>
      </c>
    </row>
    <row r="300" spans="1:9" ht="15.75">
      <c r="A300" s="3" t="s">
        <v>266</v>
      </c>
      <c r="B300" s="3"/>
      <c r="C300" s="4" t="s">
        <v>226</v>
      </c>
      <c r="D300" s="4" t="s">
        <v>172</v>
      </c>
      <c r="E300" s="4" t="s">
        <v>267</v>
      </c>
      <c r="F300" s="4"/>
      <c r="G300" s="70"/>
      <c r="H300" s="70"/>
      <c r="I300" s="70"/>
    </row>
    <row r="301" spans="1:9" ht="15.75">
      <c r="A301" s="3" t="s">
        <v>443</v>
      </c>
      <c r="B301" s="3"/>
      <c r="C301" s="4" t="s">
        <v>226</v>
      </c>
      <c r="D301" s="4" t="s">
        <v>172</v>
      </c>
      <c r="E301" s="4" t="s">
        <v>268</v>
      </c>
      <c r="F301" s="4"/>
      <c r="G301" s="70"/>
      <c r="H301" s="70"/>
      <c r="I301" s="70"/>
    </row>
    <row r="302" spans="1:9" ht="15.75">
      <c r="A302" s="3" t="s">
        <v>444</v>
      </c>
      <c r="B302" s="3"/>
      <c r="C302" s="4" t="s">
        <v>226</v>
      </c>
      <c r="D302" s="4" t="s">
        <v>172</v>
      </c>
      <c r="E302" s="4" t="s">
        <v>268</v>
      </c>
      <c r="F302" s="4" t="s">
        <v>227</v>
      </c>
      <c r="G302" s="56">
        <v>1833.3</v>
      </c>
      <c r="H302" s="56">
        <v>1807.2</v>
      </c>
      <c r="I302" s="56">
        <v>1782</v>
      </c>
    </row>
    <row r="303" spans="1:9" ht="47.25">
      <c r="A303" s="3" t="s">
        <v>445</v>
      </c>
      <c r="B303" s="3"/>
      <c r="C303" s="4" t="s">
        <v>226</v>
      </c>
      <c r="D303" s="4" t="s">
        <v>172</v>
      </c>
      <c r="E303" s="4" t="s">
        <v>342</v>
      </c>
      <c r="F303" s="4"/>
      <c r="G303" s="67"/>
      <c r="H303" s="56"/>
      <c r="I303" s="56"/>
    </row>
    <row r="304" spans="1:9" ht="15.75">
      <c r="A304" s="3" t="s">
        <v>444</v>
      </c>
      <c r="B304" s="3"/>
      <c r="C304" s="4" t="s">
        <v>226</v>
      </c>
      <c r="D304" s="4" t="s">
        <v>172</v>
      </c>
      <c r="E304" s="4" t="s">
        <v>342</v>
      </c>
      <c r="F304" s="4" t="s">
        <v>227</v>
      </c>
      <c r="G304" s="67">
        <v>2</v>
      </c>
      <c r="H304" s="56">
        <v>2</v>
      </c>
      <c r="I304" s="56">
        <v>2</v>
      </c>
    </row>
    <row r="305" spans="1:9" ht="15.75">
      <c r="A305" s="3" t="s">
        <v>372</v>
      </c>
      <c r="B305" s="3"/>
      <c r="C305" s="4" t="s">
        <v>226</v>
      </c>
      <c r="D305" s="4" t="s">
        <v>172</v>
      </c>
      <c r="E305" s="4" t="s">
        <v>222</v>
      </c>
      <c r="F305" s="4"/>
      <c r="G305" s="67"/>
      <c r="H305" s="56"/>
      <c r="I305" s="56"/>
    </row>
    <row r="306" spans="1:9" ht="47.25">
      <c r="A306" s="3" t="s">
        <v>450</v>
      </c>
      <c r="B306" s="3"/>
      <c r="C306" s="4" t="s">
        <v>226</v>
      </c>
      <c r="D306" s="4" t="s">
        <v>172</v>
      </c>
      <c r="E306" s="4" t="s">
        <v>384</v>
      </c>
      <c r="F306" s="4"/>
      <c r="G306" s="67"/>
      <c r="H306" s="56"/>
      <c r="I306" s="56"/>
    </row>
    <row r="307" spans="1:9" ht="15.75">
      <c r="A307" s="3" t="s">
        <v>207</v>
      </c>
      <c r="B307" s="3"/>
      <c r="C307" s="4" t="s">
        <v>226</v>
      </c>
      <c r="D307" s="4" t="s">
        <v>172</v>
      </c>
      <c r="E307" s="4" t="s">
        <v>384</v>
      </c>
      <c r="F307" s="4" t="s">
        <v>208</v>
      </c>
      <c r="G307" s="67">
        <v>5.5</v>
      </c>
      <c r="H307" s="56">
        <v>11.1</v>
      </c>
      <c r="I307" s="56">
        <v>5.5</v>
      </c>
    </row>
    <row r="308" spans="1:9" ht="20.25">
      <c r="A308" s="19" t="s">
        <v>385</v>
      </c>
      <c r="B308" s="19"/>
      <c r="C308" s="22" t="s">
        <v>258</v>
      </c>
      <c r="D308" s="22" t="s">
        <v>379</v>
      </c>
      <c r="E308" s="22"/>
      <c r="F308" s="22"/>
      <c r="G308" s="62">
        <f>G309+G313+G326+G330+G337+G349</f>
        <v>60596</v>
      </c>
      <c r="H308" s="62">
        <f>H309+H313+H326+H330+H337+H349</f>
        <v>43539</v>
      </c>
      <c r="I308" s="62">
        <f>I309+I313+I326+I330+I337+I349</f>
        <v>45261</v>
      </c>
    </row>
    <row r="309" spans="1:9" ht="15.75">
      <c r="A309" s="21" t="s">
        <v>269</v>
      </c>
      <c r="B309" s="21"/>
      <c r="C309" s="15" t="s">
        <v>258</v>
      </c>
      <c r="D309" s="15" t="s">
        <v>172</v>
      </c>
      <c r="E309" s="15"/>
      <c r="F309" s="15"/>
      <c r="G309" s="63">
        <f>G312</f>
        <v>29406.4</v>
      </c>
      <c r="H309" s="63">
        <f>H312</f>
        <v>18721.8</v>
      </c>
      <c r="I309" s="63">
        <f>I312</f>
        <v>19462.2</v>
      </c>
    </row>
    <row r="310" spans="1:9" ht="15.75">
      <c r="A310" s="3" t="s">
        <v>273</v>
      </c>
      <c r="B310" s="3"/>
      <c r="C310" s="4" t="s">
        <v>258</v>
      </c>
      <c r="D310" s="4" t="s">
        <v>172</v>
      </c>
      <c r="E310" s="4" t="s">
        <v>274</v>
      </c>
      <c r="F310" s="4"/>
      <c r="G310" s="56"/>
      <c r="H310" s="56"/>
      <c r="I310" s="56"/>
    </row>
    <row r="311" spans="1:9" ht="15.75">
      <c r="A311" s="3" t="s">
        <v>440</v>
      </c>
      <c r="B311" s="3"/>
      <c r="C311" s="4" t="s">
        <v>258</v>
      </c>
      <c r="D311" s="4" t="s">
        <v>172</v>
      </c>
      <c r="E311" s="4" t="s">
        <v>455</v>
      </c>
      <c r="F311" s="4"/>
      <c r="G311" s="56"/>
      <c r="H311" s="56"/>
      <c r="I311" s="56"/>
    </row>
    <row r="312" spans="1:9" ht="47.25">
      <c r="A312" s="3" t="s">
        <v>441</v>
      </c>
      <c r="B312" s="3"/>
      <c r="C312" s="4" t="s">
        <v>258</v>
      </c>
      <c r="D312" s="4" t="s">
        <v>172</v>
      </c>
      <c r="E312" s="4" t="s">
        <v>455</v>
      </c>
      <c r="F312" s="4" t="s">
        <v>442</v>
      </c>
      <c r="G312" s="56">
        <v>29406.4</v>
      </c>
      <c r="H312" s="56">
        <v>18721.8</v>
      </c>
      <c r="I312" s="56">
        <v>19462.2</v>
      </c>
    </row>
    <row r="313" spans="1:9" ht="15.75">
      <c r="A313" s="21" t="s">
        <v>277</v>
      </c>
      <c r="B313" s="21"/>
      <c r="C313" s="15" t="s">
        <v>258</v>
      </c>
      <c r="D313" s="15" t="s">
        <v>173</v>
      </c>
      <c r="E313" s="15"/>
      <c r="F313" s="15"/>
      <c r="G313" s="63">
        <f>G316+G319+G322+G325</f>
        <v>18895.2</v>
      </c>
      <c r="H313" s="63">
        <f>H316+H319+H322+H325</f>
        <v>15238.7</v>
      </c>
      <c r="I313" s="63">
        <f>I316+I319+I322+I325</f>
        <v>15841.399999999998</v>
      </c>
    </row>
    <row r="314" spans="1:9" ht="15.75">
      <c r="A314" s="32" t="s">
        <v>273</v>
      </c>
      <c r="B314" s="32"/>
      <c r="C314" s="33" t="s">
        <v>258</v>
      </c>
      <c r="D314" s="33" t="s">
        <v>173</v>
      </c>
      <c r="E314" s="33" t="s">
        <v>274</v>
      </c>
      <c r="F314" s="34"/>
      <c r="G314" s="68"/>
      <c r="H314" s="56"/>
      <c r="I314" s="56"/>
    </row>
    <row r="315" spans="1:9" ht="15.75">
      <c r="A315" s="32" t="s">
        <v>440</v>
      </c>
      <c r="B315" s="32"/>
      <c r="C315" s="33" t="s">
        <v>258</v>
      </c>
      <c r="D315" s="33" t="s">
        <v>173</v>
      </c>
      <c r="E315" s="33" t="s">
        <v>455</v>
      </c>
      <c r="F315" s="34"/>
      <c r="G315" s="68"/>
      <c r="H315" s="56"/>
      <c r="I315" s="56"/>
    </row>
    <row r="316" spans="1:9" ht="47.25">
      <c r="A316" s="32" t="s">
        <v>441</v>
      </c>
      <c r="B316" s="32"/>
      <c r="C316" s="33" t="s">
        <v>258</v>
      </c>
      <c r="D316" s="33" t="s">
        <v>173</v>
      </c>
      <c r="E316" s="33" t="s">
        <v>455</v>
      </c>
      <c r="F316" s="33" t="s">
        <v>442</v>
      </c>
      <c r="G316" s="64">
        <v>9030.7</v>
      </c>
      <c r="H316" s="56">
        <v>6530.9</v>
      </c>
      <c r="I316" s="56">
        <v>6789.2</v>
      </c>
    </row>
    <row r="317" spans="1:9" ht="15.75">
      <c r="A317" s="3" t="s">
        <v>275</v>
      </c>
      <c r="B317" s="3"/>
      <c r="C317" s="4" t="s">
        <v>258</v>
      </c>
      <c r="D317" s="4" t="s">
        <v>173</v>
      </c>
      <c r="E317" s="4" t="s">
        <v>276</v>
      </c>
      <c r="F317" s="4"/>
      <c r="G317" s="56"/>
      <c r="H317" s="56"/>
      <c r="I317" s="56"/>
    </row>
    <row r="318" spans="1:9" ht="15.75">
      <c r="A318" s="3" t="s">
        <v>440</v>
      </c>
      <c r="B318" s="3"/>
      <c r="C318" s="4" t="s">
        <v>258</v>
      </c>
      <c r="D318" s="4" t="s">
        <v>173</v>
      </c>
      <c r="E318" s="4" t="s">
        <v>456</v>
      </c>
      <c r="F318" s="4"/>
      <c r="G318" s="56"/>
      <c r="H318" s="56"/>
      <c r="I318" s="56"/>
    </row>
    <row r="319" spans="1:9" ht="47.25">
      <c r="A319" s="3" t="s">
        <v>441</v>
      </c>
      <c r="B319" s="3"/>
      <c r="C319" s="4" t="s">
        <v>258</v>
      </c>
      <c r="D319" s="4" t="s">
        <v>173</v>
      </c>
      <c r="E319" s="4" t="s">
        <v>456</v>
      </c>
      <c r="F319" s="4" t="s">
        <v>442</v>
      </c>
      <c r="G319" s="56">
        <v>3779.5</v>
      </c>
      <c r="H319" s="56">
        <v>5660.1</v>
      </c>
      <c r="I319" s="56">
        <v>5883.9</v>
      </c>
    </row>
    <row r="320" spans="1:9" ht="15.75">
      <c r="A320" s="3" t="s">
        <v>278</v>
      </c>
      <c r="B320" s="3"/>
      <c r="C320" s="4" t="s">
        <v>258</v>
      </c>
      <c r="D320" s="4" t="s">
        <v>173</v>
      </c>
      <c r="E320" s="4" t="s">
        <v>279</v>
      </c>
      <c r="F320" s="4"/>
      <c r="G320" s="56"/>
      <c r="H320" s="56"/>
      <c r="I320" s="56"/>
    </row>
    <row r="321" spans="1:9" ht="15.75">
      <c r="A321" s="3" t="s">
        <v>440</v>
      </c>
      <c r="B321" s="3"/>
      <c r="C321" s="4" t="s">
        <v>258</v>
      </c>
      <c r="D321" s="4" t="s">
        <v>173</v>
      </c>
      <c r="E321" s="4" t="s">
        <v>457</v>
      </c>
      <c r="F321" s="4"/>
      <c r="G321" s="56"/>
      <c r="H321" s="56"/>
      <c r="I321" s="56"/>
    </row>
    <row r="322" spans="1:9" ht="47.25">
      <c r="A322" s="3" t="s">
        <v>441</v>
      </c>
      <c r="B322" s="3"/>
      <c r="C322" s="4" t="s">
        <v>258</v>
      </c>
      <c r="D322" s="4" t="s">
        <v>173</v>
      </c>
      <c r="E322" s="4" t="s">
        <v>457</v>
      </c>
      <c r="F322" s="4" t="s">
        <v>442</v>
      </c>
      <c r="G322" s="56">
        <v>5179</v>
      </c>
      <c r="H322" s="56">
        <v>3047.7</v>
      </c>
      <c r="I322" s="56">
        <v>3168.3</v>
      </c>
    </row>
    <row r="323" spans="1:9" ht="15.75">
      <c r="A323" s="3" t="s">
        <v>249</v>
      </c>
      <c r="B323" s="3"/>
      <c r="C323" s="4" t="s">
        <v>258</v>
      </c>
      <c r="D323" s="4" t="s">
        <v>173</v>
      </c>
      <c r="E323" s="4" t="s">
        <v>250</v>
      </c>
      <c r="F323" s="4"/>
      <c r="G323" s="70"/>
      <c r="H323" s="70"/>
      <c r="I323" s="70"/>
    </row>
    <row r="324" spans="1:9" ht="47.25">
      <c r="A324" s="3" t="s">
        <v>280</v>
      </c>
      <c r="B324" s="3"/>
      <c r="C324" s="4" t="s">
        <v>258</v>
      </c>
      <c r="D324" s="4" t="s">
        <v>173</v>
      </c>
      <c r="E324" s="4" t="s">
        <v>281</v>
      </c>
      <c r="F324" s="4"/>
      <c r="G324" s="70"/>
      <c r="H324" s="70"/>
      <c r="I324" s="70"/>
    </row>
    <row r="325" spans="1:9" ht="15.75">
      <c r="A325" s="3" t="s">
        <v>469</v>
      </c>
      <c r="B325" s="3"/>
      <c r="C325" s="4" t="s">
        <v>258</v>
      </c>
      <c r="D325" s="4" t="s">
        <v>173</v>
      </c>
      <c r="E325" s="4" t="s">
        <v>281</v>
      </c>
      <c r="F325" s="4" t="s">
        <v>470</v>
      </c>
      <c r="G325" s="56">
        <v>906</v>
      </c>
      <c r="H325" s="56">
        <v>0</v>
      </c>
      <c r="I325" s="56">
        <v>0</v>
      </c>
    </row>
    <row r="326" spans="1:9" ht="31.5">
      <c r="A326" s="21" t="s">
        <v>324</v>
      </c>
      <c r="B326" s="21"/>
      <c r="C326" s="15" t="s">
        <v>258</v>
      </c>
      <c r="D326" s="15" t="s">
        <v>175</v>
      </c>
      <c r="E326" s="35"/>
      <c r="F326" s="35"/>
      <c r="G326" s="63">
        <f>G329</f>
        <v>3049.9</v>
      </c>
      <c r="H326" s="63">
        <f>H329</f>
        <v>1741.5</v>
      </c>
      <c r="I326" s="63">
        <f>I329</f>
        <v>1810.4</v>
      </c>
    </row>
    <row r="327" spans="1:9" ht="15.75">
      <c r="A327" s="3" t="s">
        <v>273</v>
      </c>
      <c r="B327" s="3"/>
      <c r="C327" s="4" t="s">
        <v>258</v>
      </c>
      <c r="D327" s="4" t="s">
        <v>175</v>
      </c>
      <c r="E327" s="4" t="s">
        <v>274</v>
      </c>
      <c r="F327" s="4"/>
      <c r="G327" s="56"/>
      <c r="H327" s="56"/>
      <c r="I327" s="56"/>
    </row>
    <row r="328" spans="1:9" ht="15.75">
      <c r="A328" s="3" t="s">
        <v>440</v>
      </c>
      <c r="B328" s="3"/>
      <c r="C328" s="4" t="s">
        <v>258</v>
      </c>
      <c r="D328" s="4" t="s">
        <v>175</v>
      </c>
      <c r="E328" s="4" t="s">
        <v>455</v>
      </c>
      <c r="F328" s="4"/>
      <c r="G328" s="56"/>
      <c r="H328" s="56"/>
      <c r="I328" s="56"/>
    </row>
    <row r="329" spans="1:9" ht="47.25">
      <c r="A329" s="3" t="s">
        <v>441</v>
      </c>
      <c r="B329" s="3"/>
      <c r="C329" s="4" t="s">
        <v>258</v>
      </c>
      <c r="D329" s="4" t="s">
        <v>175</v>
      </c>
      <c r="E329" s="4" t="s">
        <v>455</v>
      </c>
      <c r="F329" s="4" t="s">
        <v>442</v>
      </c>
      <c r="G329" s="56">
        <v>3049.9</v>
      </c>
      <c r="H329" s="56">
        <v>1741.5</v>
      </c>
      <c r="I329" s="71">
        <v>1810.4</v>
      </c>
    </row>
    <row r="330" spans="1:9" ht="15.75">
      <c r="A330" s="21" t="s">
        <v>282</v>
      </c>
      <c r="B330" s="21"/>
      <c r="C330" s="15" t="s">
        <v>258</v>
      </c>
      <c r="D330" s="15" t="s">
        <v>202</v>
      </c>
      <c r="E330" s="15"/>
      <c r="F330" s="15"/>
      <c r="G330" s="63">
        <f>G333+G336</f>
        <v>8617.8</v>
      </c>
      <c r="H330" s="63">
        <f>H333+H336</f>
        <v>6966.2</v>
      </c>
      <c r="I330" s="63">
        <f>I333+I336</f>
        <v>7241.8</v>
      </c>
    </row>
    <row r="331" spans="1:9" ht="15.75">
      <c r="A331" s="3" t="s">
        <v>273</v>
      </c>
      <c r="B331" s="3"/>
      <c r="C331" s="4" t="s">
        <v>258</v>
      </c>
      <c r="D331" s="4" t="s">
        <v>202</v>
      </c>
      <c r="E331" s="4" t="s">
        <v>274</v>
      </c>
      <c r="F331" s="4"/>
      <c r="G331" s="70"/>
      <c r="H331" s="70"/>
      <c r="I331" s="70"/>
    </row>
    <row r="332" spans="1:9" ht="15.75">
      <c r="A332" s="3" t="s">
        <v>440</v>
      </c>
      <c r="B332" s="3"/>
      <c r="C332" s="4" t="s">
        <v>258</v>
      </c>
      <c r="D332" s="4" t="s">
        <v>202</v>
      </c>
      <c r="E332" s="4" t="s">
        <v>455</v>
      </c>
      <c r="F332" s="4"/>
      <c r="G332" s="70"/>
      <c r="H332" s="70"/>
      <c r="I332" s="70"/>
    </row>
    <row r="333" spans="1:9" ht="47.25">
      <c r="A333" s="3" t="s">
        <v>441</v>
      </c>
      <c r="B333" s="3"/>
      <c r="C333" s="4" t="s">
        <v>258</v>
      </c>
      <c r="D333" s="4" t="s">
        <v>202</v>
      </c>
      <c r="E333" s="4" t="s">
        <v>455</v>
      </c>
      <c r="F333" s="4" t="s">
        <v>442</v>
      </c>
      <c r="G333" s="56">
        <v>7719.8</v>
      </c>
      <c r="H333" s="56">
        <v>6966.2</v>
      </c>
      <c r="I333" s="56">
        <v>7241.8</v>
      </c>
    </row>
    <row r="334" spans="1:9" ht="15.75">
      <c r="A334" s="3" t="s">
        <v>249</v>
      </c>
      <c r="B334" s="3"/>
      <c r="C334" s="4" t="s">
        <v>258</v>
      </c>
      <c r="D334" s="4" t="s">
        <v>202</v>
      </c>
      <c r="E334" s="4" t="s">
        <v>250</v>
      </c>
      <c r="F334" s="4"/>
      <c r="G334" s="56"/>
      <c r="H334" s="56"/>
      <c r="I334" s="56"/>
    </row>
    <row r="335" spans="1:9" ht="47.25">
      <c r="A335" s="3" t="s">
        <v>280</v>
      </c>
      <c r="B335" s="3"/>
      <c r="C335" s="4" t="s">
        <v>258</v>
      </c>
      <c r="D335" s="4" t="s">
        <v>202</v>
      </c>
      <c r="E335" s="4" t="s">
        <v>281</v>
      </c>
      <c r="F335" s="4"/>
      <c r="G335" s="56"/>
      <c r="H335" s="56"/>
      <c r="I335" s="56"/>
    </row>
    <row r="336" spans="1:9" ht="15.75">
      <c r="A336" s="3" t="s">
        <v>469</v>
      </c>
      <c r="B336" s="3"/>
      <c r="C336" s="4" t="s">
        <v>258</v>
      </c>
      <c r="D336" s="4" t="s">
        <v>202</v>
      </c>
      <c r="E336" s="4" t="s">
        <v>281</v>
      </c>
      <c r="F336" s="4" t="s">
        <v>470</v>
      </c>
      <c r="G336" s="56">
        <v>898</v>
      </c>
      <c r="H336" s="56">
        <v>0</v>
      </c>
      <c r="I336" s="56">
        <v>0</v>
      </c>
    </row>
    <row r="337" spans="1:9" ht="15.75">
      <c r="A337" s="21" t="s">
        <v>365</v>
      </c>
      <c r="B337" s="21"/>
      <c r="C337" s="15" t="s">
        <v>258</v>
      </c>
      <c r="D337" s="15" t="s">
        <v>236</v>
      </c>
      <c r="E337" s="15"/>
      <c r="F337" s="15"/>
      <c r="G337" s="63">
        <f>G340</f>
        <v>599.7</v>
      </c>
      <c r="H337" s="63">
        <f>H340</f>
        <v>870.8</v>
      </c>
      <c r="I337" s="63">
        <f>I340</f>
        <v>905.2</v>
      </c>
    </row>
    <row r="338" spans="1:9" ht="15.75">
      <c r="A338" s="3" t="s">
        <v>387</v>
      </c>
      <c r="B338" s="3"/>
      <c r="C338" s="4" t="s">
        <v>258</v>
      </c>
      <c r="D338" s="4" t="s">
        <v>236</v>
      </c>
      <c r="E338" s="4" t="s">
        <v>386</v>
      </c>
      <c r="F338" s="4"/>
      <c r="G338" s="56"/>
      <c r="H338" s="56"/>
      <c r="I338" s="56"/>
    </row>
    <row r="339" spans="1:9" ht="47.25">
      <c r="A339" s="3" t="s">
        <v>441</v>
      </c>
      <c r="B339" s="3"/>
      <c r="C339" s="4" t="s">
        <v>258</v>
      </c>
      <c r="D339" s="4" t="s">
        <v>236</v>
      </c>
      <c r="E339" s="4" t="s">
        <v>471</v>
      </c>
      <c r="F339" s="4"/>
      <c r="G339" s="56"/>
      <c r="H339" s="56"/>
      <c r="I339" s="56"/>
    </row>
    <row r="340" spans="1:9" ht="15.75">
      <c r="A340" s="3" t="s">
        <v>249</v>
      </c>
      <c r="B340" s="3"/>
      <c r="C340" s="4" t="s">
        <v>258</v>
      </c>
      <c r="D340" s="4" t="s">
        <v>236</v>
      </c>
      <c r="E340" s="4" t="s">
        <v>471</v>
      </c>
      <c r="F340" s="4" t="s">
        <v>442</v>
      </c>
      <c r="G340" s="56">
        <v>599.7</v>
      </c>
      <c r="H340" s="56">
        <v>870.8</v>
      </c>
      <c r="I340" s="56">
        <v>905.2</v>
      </c>
    </row>
    <row r="341" spans="1:9" ht="15.75" hidden="1">
      <c r="A341" s="84" t="s">
        <v>283</v>
      </c>
      <c r="B341" s="84"/>
      <c r="C341" s="85" t="s">
        <v>258</v>
      </c>
      <c r="D341" s="85" t="s">
        <v>226</v>
      </c>
      <c r="E341" s="85"/>
      <c r="F341" s="85"/>
      <c r="G341" s="86"/>
      <c r="H341" s="99"/>
      <c r="I341" s="99"/>
    </row>
    <row r="342" spans="1:9" ht="31.5" hidden="1">
      <c r="A342" s="87" t="s">
        <v>190</v>
      </c>
      <c r="B342" s="87"/>
      <c r="C342" s="91" t="s">
        <v>258</v>
      </c>
      <c r="D342" s="91" t="s">
        <v>226</v>
      </c>
      <c r="E342" s="91" t="s">
        <v>230</v>
      </c>
      <c r="F342" s="91"/>
      <c r="G342" s="70"/>
      <c r="H342" s="99"/>
      <c r="I342" s="99"/>
    </row>
    <row r="343" spans="1:9" ht="15.75" hidden="1">
      <c r="A343" s="87" t="s">
        <v>343</v>
      </c>
      <c r="B343" s="87"/>
      <c r="C343" s="91" t="s">
        <v>258</v>
      </c>
      <c r="D343" s="91" t="s">
        <v>226</v>
      </c>
      <c r="E343" s="91" t="s">
        <v>231</v>
      </c>
      <c r="F343" s="91"/>
      <c r="G343" s="70"/>
      <c r="H343" s="99"/>
      <c r="I343" s="99"/>
    </row>
    <row r="344" spans="1:9" ht="15.75" hidden="1">
      <c r="A344" s="87" t="s">
        <v>191</v>
      </c>
      <c r="B344" s="87"/>
      <c r="C344" s="91" t="s">
        <v>258</v>
      </c>
      <c r="D344" s="91" t="s">
        <v>226</v>
      </c>
      <c r="E344" s="91" t="s">
        <v>231</v>
      </c>
      <c r="F344" s="91" t="s">
        <v>223</v>
      </c>
      <c r="G344" s="70"/>
      <c r="H344" s="99"/>
      <c r="I344" s="99"/>
    </row>
    <row r="345" spans="1:9" ht="15.75" hidden="1">
      <c r="A345" s="87" t="s">
        <v>326</v>
      </c>
      <c r="B345" s="87"/>
      <c r="C345" s="91" t="s">
        <v>258</v>
      </c>
      <c r="D345" s="91" t="s">
        <v>226</v>
      </c>
      <c r="E345" s="91" t="s">
        <v>327</v>
      </c>
      <c r="F345" s="91"/>
      <c r="G345" s="70"/>
      <c r="H345" s="99"/>
      <c r="I345" s="99"/>
    </row>
    <row r="346" spans="1:9" ht="15.75" hidden="1">
      <c r="A346" s="87" t="s">
        <v>241</v>
      </c>
      <c r="B346" s="87"/>
      <c r="C346" s="91" t="s">
        <v>258</v>
      </c>
      <c r="D346" s="91" t="s">
        <v>226</v>
      </c>
      <c r="E346" s="91" t="s">
        <v>328</v>
      </c>
      <c r="F346" s="91" t="s">
        <v>227</v>
      </c>
      <c r="G346" s="70"/>
      <c r="H346" s="99"/>
      <c r="I346" s="99"/>
    </row>
    <row r="347" spans="1:9" ht="31.5" hidden="1">
      <c r="A347" s="94" t="s">
        <v>329</v>
      </c>
      <c r="B347" s="87"/>
      <c r="C347" s="91" t="s">
        <v>258</v>
      </c>
      <c r="D347" s="91" t="s">
        <v>226</v>
      </c>
      <c r="E347" s="91" t="s">
        <v>330</v>
      </c>
      <c r="F347" s="91"/>
      <c r="G347" s="70"/>
      <c r="H347" s="99"/>
      <c r="I347" s="99"/>
    </row>
    <row r="348" spans="1:9" ht="15.75" hidden="1">
      <c r="A348" s="87" t="s">
        <v>188</v>
      </c>
      <c r="B348" s="87"/>
      <c r="C348" s="91" t="s">
        <v>258</v>
      </c>
      <c r="D348" s="91" t="s">
        <v>226</v>
      </c>
      <c r="E348" s="91" t="s">
        <v>330</v>
      </c>
      <c r="F348" s="91" t="s">
        <v>194</v>
      </c>
      <c r="G348" s="70"/>
      <c r="H348" s="99">
        <v>-107</v>
      </c>
      <c r="I348" s="99"/>
    </row>
    <row r="349" spans="1:9" ht="15.75">
      <c r="A349" s="21" t="s">
        <v>388</v>
      </c>
      <c r="B349" s="21"/>
      <c r="C349" s="15" t="s">
        <v>258</v>
      </c>
      <c r="D349" s="15" t="s">
        <v>258</v>
      </c>
      <c r="E349" s="15"/>
      <c r="F349" s="15"/>
      <c r="G349" s="63">
        <f>G352</f>
        <v>27</v>
      </c>
      <c r="H349" s="63">
        <f>H352</f>
        <v>0</v>
      </c>
      <c r="I349" s="63">
        <f>I352</f>
        <v>0</v>
      </c>
    </row>
    <row r="350" spans="1:9" ht="15.75">
      <c r="A350" s="3" t="s">
        <v>372</v>
      </c>
      <c r="B350" s="36"/>
      <c r="C350" s="4" t="s">
        <v>258</v>
      </c>
      <c r="D350" s="23" t="s">
        <v>258</v>
      </c>
      <c r="E350" s="4" t="s">
        <v>222</v>
      </c>
      <c r="F350" s="4"/>
      <c r="G350" s="64"/>
      <c r="H350" s="64"/>
      <c r="I350" s="64"/>
    </row>
    <row r="351" spans="1:9" ht="66" customHeight="1">
      <c r="A351" s="75" t="s">
        <v>375</v>
      </c>
      <c r="B351" s="36"/>
      <c r="C351" s="4" t="s">
        <v>258</v>
      </c>
      <c r="D351" s="23" t="s">
        <v>258</v>
      </c>
      <c r="E351" s="4" t="s">
        <v>376</v>
      </c>
      <c r="F351" s="4"/>
      <c r="G351" s="64"/>
      <c r="H351" s="64"/>
      <c r="I351" s="64"/>
    </row>
    <row r="352" spans="1:9" ht="15.75">
      <c r="A352" s="3" t="s">
        <v>469</v>
      </c>
      <c r="B352" s="24"/>
      <c r="C352" s="4" t="s">
        <v>258</v>
      </c>
      <c r="D352" s="23" t="s">
        <v>258</v>
      </c>
      <c r="E352" s="4" t="s">
        <v>376</v>
      </c>
      <c r="F352" s="4" t="s">
        <v>470</v>
      </c>
      <c r="G352" s="64">
        <v>27</v>
      </c>
      <c r="H352" s="64">
        <v>0</v>
      </c>
      <c r="I352" s="64">
        <v>0</v>
      </c>
    </row>
    <row r="353" spans="1:9" ht="47.25" hidden="1">
      <c r="A353" s="87" t="s">
        <v>221</v>
      </c>
      <c r="B353" s="88"/>
      <c r="C353" s="91" t="s">
        <v>258</v>
      </c>
      <c r="D353" s="89" t="s">
        <v>285</v>
      </c>
      <c r="E353" s="91" t="s">
        <v>222</v>
      </c>
      <c r="F353" s="91"/>
      <c r="G353" s="92"/>
      <c r="H353" s="92"/>
      <c r="I353" s="92"/>
    </row>
    <row r="354" spans="1:9" ht="15.75" hidden="1">
      <c r="A354" s="87" t="s">
        <v>191</v>
      </c>
      <c r="B354" s="88"/>
      <c r="C354" s="91" t="s">
        <v>258</v>
      </c>
      <c r="D354" s="89" t="s">
        <v>285</v>
      </c>
      <c r="E354" s="91" t="s">
        <v>222</v>
      </c>
      <c r="F354" s="91" t="s">
        <v>223</v>
      </c>
      <c r="G354" s="92"/>
      <c r="H354" s="92"/>
      <c r="I354" s="92"/>
    </row>
    <row r="355" spans="1:9" ht="20.25">
      <c r="A355" s="19" t="s">
        <v>284</v>
      </c>
      <c r="B355" s="19"/>
      <c r="C355" s="22" t="s">
        <v>285</v>
      </c>
      <c r="D355" s="22" t="s">
        <v>379</v>
      </c>
      <c r="E355" s="22"/>
      <c r="F355" s="22"/>
      <c r="G355" s="62">
        <f>G356+G363</f>
        <v>15603.3</v>
      </c>
      <c r="H355" s="62">
        <f>H356+H363</f>
        <v>16430.2</v>
      </c>
      <c r="I355" s="62">
        <f>I356+I363</f>
        <v>17696.2</v>
      </c>
    </row>
    <row r="356" spans="1:9" s="5" customFormat="1" ht="20.25">
      <c r="A356" s="37" t="s">
        <v>294</v>
      </c>
      <c r="B356" s="38"/>
      <c r="C356" s="30" t="s">
        <v>285</v>
      </c>
      <c r="D356" s="30" t="s">
        <v>175</v>
      </c>
      <c r="E356" s="39"/>
      <c r="F356" s="39"/>
      <c r="G356" s="73">
        <f>G360+G362</f>
        <v>12952.4</v>
      </c>
      <c r="H356" s="73">
        <f>H360+H362</f>
        <v>13969.6</v>
      </c>
      <c r="I356" s="73">
        <f>I360+I362</f>
        <v>15164.2</v>
      </c>
    </row>
    <row r="357" spans="1:9" s="5" customFormat="1" ht="20.25">
      <c r="A357" s="32" t="s">
        <v>304</v>
      </c>
      <c r="B357" s="97"/>
      <c r="C357" s="33" t="s">
        <v>285</v>
      </c>
      <c r="D357" s="33" t="s">
        <v>175</v>
      </c>
      <c r="E357" s="33" t="s">
        <v>305</v>
      </c>
      <c r="F357" s="98"/>
      <c r="G357" s="64"/>
      <c r="H357" s="64"/>
      <c r="I357" s="64"/>
    </row>
    <row r="358" spans="1:9" s="5" customFormat="1" ht="111">
      <c r="A358" s="32" t="s">
        <v>459</v>
      </c>
      <c r="B358" s="97"/>
      <c r="C358" s="33" t="s">
        <v>285</v>
      </c>
      <c r="D358" s="33" t="s">
        <v>175</v>
      </c>
      <c r="E358" s="33" t="s">
        <v>458</v>
      </c>
      <c r="F358" s="33"/>
      <c r="G358" s="64"/>
      <c r="H358" s="64"/>
      <c r="I358" s="64"/>
    </row>
    <row r="359" spans="1:9" s="5" customFormat="1" ht="48">
      <c r="A359" s="32" t="s">
        <v>461</v>
      </c>
      <c r="B359" s="97"/>
      <c r="C359" s="33" t="s">
        <v>285</v>
      </c>
      <c r="D359" s="33" t="s">
        <v>175</v>
      </c>
      <c r="E359" s="33" t="s">
        <v>460</v>
      </c>
      <c r="F359" s="33"/>
      <c r="G359" s="64"/>
      <c r="H359" s="64"/>
      <c r="I359" s="64"/>
    </row>
    <row r="360" spans="1:9" s="5" customFormat="1" ht="15.75" customHeight="1">
      <c r="A360" s="32" t="s">
        <v>292</v>
      </c>
      <c r="B360" s="97"/>
      <c r="C360" s="33" t="s">
        <v>285</v>
      </c>
      <c r="D360" s="33" t="s">
        <v>175</v>
      </c>
      <c r="E360" s="33" t="s">
        <v>460</v>
      </c>
      <c r="F360" s="33" t="s">
        <v>293</v>
      </c>
      <c r="G360" s="64">
        <v>9342.5</v>
      </c>
      <c r="H360" s="64">
        <v>10547.7</v>
      </c>
      <c r="I360" s="64">
        <v>11686.9</v>
      </c>
    </row>
    <row r="361" spans="1:9" s="5" customFormat="1" ht="19.5" customHeight="1">
      <c r="A361" s="3" t="s">
        <v>462</v>
      </c>
      <c r="B361" s="40"/>
      <c r="C361" s="4" t="s">
        <v>285</v>
      </c>
      <c r="D361" s="4" t="s">
        <v>175</v>
      </c>
      <c r="E361" s="4" t="s">
        <v>463</v>
      </c>
      <c r="F361" s="4"/>
      <c r="G361" s="74"/>
      <c r="H361" s="74"/>
      <c r="I361" s="74"/>
    </row>
    <row r="362" spans="1:9" ht="17.25" customHeight="1">
      <c r="A362" s="32" t="s">
        <v>292</v>
      </c>
      <c r="B362" s="40"/>
      <c r="C362" s="4" t="s">
        <v>285</v>
      </c>
      <c r="D362" s="4" t="s">
        <v>175</v>
      </c>
      <c r="E362" s="4" t="s">
        <v>463</v>
      </c>
      <c r="F362" s="23" t="s">
        <v>293</v>
      </c>
      <c r="G362" s="66">
        <v>3609.9</v>
      </c>
      <c r="H362" s="66">
        <v>3421.9</v>
      </c>
      <c r="I362" s="66">
        <v>3477.3</v>
      </c>
    </row>
    <row r="363" spans="1:9" ht="15" customHeight="1">
      <c r="A363" s="21" t="s">
        <v>301</v>
      </c>
      <c r="B363" s="21"/>
      <c r="C363" s="15" t="s">
        <v>285</v>
      </c>
      <c r="D363" s="15" t="s">
        <v>202</v>
      </c>
      <c r="E363" s="15"/>
      <c r="F363" s="15"/>
      <c r="G363" s="63">
        <f>G367</f>
        <v>2650.9</v>
      </c>
      <c r="H363" s="63">
        <f>H367</f>
        <v>2460.6</v>
      </c>
      <c r="I363" s="63">
        <f>I367</f>
        <v>2532</v>
      </c>
    </row>
    <row r="364" spans="1:9" ht="15.75">
      <c r="A364" s="3" t="s">
        <v>249</v>
      </c>
      <c r="B364" s="3"/>
      <c r="C364" s="4" t="s">
        <v>285</v>
      </c>
      <c r="D364" s="4" t="s">
        <v>202</v>
      </c>
      <c r="E364" s="4" t="s">
        <v>250</v>
      </c>
      <c r="F364" s="4"/>
      <c r="G364" s="56"/>
      <c r="H364" s="56"/>
      <c r="I364" s="56"/>
    </row>
    <row r="365" spans="1:9" ht="72" customHeight="1">
      <c r="A365" s="3" t="s">
        <v>406</v>
      </c>
      <c r="B365" s="3"/>
      <c r="C365" s="4" t="s">
        <v>285</v>
      </c>
      <c r="D365" s="4" t="s">
        <v>202</v>
      </c>
      <c r="E365" s="4" t="s">
        <v>302</v>
      </c>
      <c r="F365" s="4"/>
      <c r="G365" s="56"/>
      <c r="H365" s="56"/>
      <c r="I365" s="56"/>
    </row>
    <row r="366" spans="1:9" ht="79.5" customHeight="1">
      <c r="A366" s="3" t="s">
        <v>464</v>
      </c>
      <c r="B366" s="3"/>
      <c r="C366" s="4" t="s">
        <v>285</v>
      </c>
      <c r="D366" s="4" t="s">
        <v>202</v>
      </c>
      <c r="E366" s="4" t="s">
        <v>465</v>
      </c>
      <c r="F366" s="4"/>
      <c r="G366" s="56"/>
      <c r="H366" s="56"/>
      <c r="I366" s="56"/>
    </row>
    <row r="367" spans="1:9" ht="15.75">
      <c r="A367" s="3" t="s">
        <v>292</v>
      </c>
      <c r="B367" s="3"/>
      <c r="C367" s="4" t="s">
        <v>285</v>
      </c>
      <c r="D367" s="4" t="s">
        <v>202</v>
      </c>
      <c r="E367" s="4" t="s">
        <v>465</v>
      </c>
      <c r="F367" s="4" t="s">
        <v>293</v>
      </c>
      <c r="G367" s="56">
        <v>2650.9</v>
      </c>
      <c r="H367" s="56">
        <v>2460.6</v>
      </c>
      <c r="I367" s="56">
        <v>2532</v>
      </c>
    </row>
    <row r="368" spans="1:9" ht="20.25">
      <c r="A368" s="19" t="s">
        <v>283</v>
      </c>
      <c r="B368" s="19"/>
      <c r="C368" s="22" t="s">
        <v>206</v>
      </c>
      <c r="D368" s="22" t="s">
        <v>379</v>
      </c>
      <c r="E368" s="22"/>
      <c r="F368" s="22"/>
      <c r="G368" s="62">
        <f>G369</f>
        <v>3095.4</v>
      </c>
      <c r="H368" s="62">
        <f>H369</f>
        <v>1481</v>
      </c>
      <c r="I368" s="62">
        <f>I369</f>
        <v>1211</v>
      </c>
    </row>
    <row r="369" spans="1:9" ht="15.75">
      <c r="A369" s="21" t="s">
        <v>396</v>
      </c>
      <c r="B369" s="21"/>
      <c r="C369" s="15" t="s">
        <v>206</v>
      </c>
      <c r="D369" s="15" t="s">
        <v>173</v>
      </c>
      <c r="E369" s="15"/>
      <c r="F369" s="15"/>
      <c r="G369" s="63">
        <f>G372+G374+G377</f>
        <v>3095.4</v>
      </c>
      <c r="H369" s="63">
        <f>H372+H374+H377</f>
        <v>1481</v>
      </c>
      <c r="I369" s="63">
        <f>I372+I374+I377</f>
        <v>1211</v>
      </c>
    </row>
    <row r="370" spans="1:9" ht="15.75">
      <c r="A370" s="3" t="s">
        <v>407</v>
      </c>
      <c r="B370" s="3"/>
      <c r="C370" s="4" t="s">
        <v>206</v>
      </c>
      <c r="D370" s="4" t="s">
        <v>173</v>
      </c>
      <c r="E370" s="4" t="s">
        <v>327</v>
      </c>
      <c r="F370" s="4"/>
      <c r="G370" s="56"/>
      <c r="H370" s="56"/>
      <c r="I370" s="56"/>
    </row>
    <row r="371" spans="1:9" ht="15.75">
      <c r="A371" s="3" t="s">
        <v>443</v>
      </c>
      <c r="B371" s="3"/>
      <c r="C371" s="4" t="s">
        <v>206</v>
      </c>
      <c r="D371" s="4" t="s">
        <v>173</v>
      </c>
      <c r="E371" s="4" t="s">
        <v>328</v>
      </c>
      <c r="F371" s="4"/>
      <c r="G371" s="56"/>
      <c r="H371" s="56"/>
      <c r="I371" s="56"/>
    </row>
    <row r="372" spans="1:9" ht="15.75">
      <c r="A372" s="3" t="s">
        <v>444</v>
      </c>
      <c r="B372" s="3"/>
      <c r="C372" s="4" t="s">
        <v>206</v>
      </c>
      <c r="D372" s="4" t="s">
        <v>173</v>
      </c>
      <c r="E372" s="4" t="s">
        <v>328</v>
      </c>
      <c r="F372" s="4" t="s">
        <v>227</v>
      </c>
      <c r="G372" s="56">
        <v>1992.2</v>
      </c>
      <c r="H372" s="56">
        <v>707.8</v>
      </c>
      <c r="I372" s="56">
        <v>707.8</v>
      </c>
    </row>
    <row r="373" spans="1:9" ht="47.25">
      <c r="A373" s="3" t="s">
        <v>445</v>
      </c>
      <c r="B373" s="54"/>
      <c r="C373" s="4" t="s">
        <v>206</v>
      </c>
      <c r="D373" s="4" t="s">
        <v>173</v>
      </c>
      <c r="E373" s="4" t="s">
        <v>466</v>
      </c>
      <c r="F373" s="4"/>
      <c r="G373" s="56"/>
      <c r="H373" s="56"/>
      <c r="I373" s="56"/>
    </row>
    <row r="374" spans="1:9" ht="15.75">
      <c r="A374" s="3" t="s">
        <v>444</v>
      </c>
      <c r="B374" s="54"/>
      <c r="C374" s="4" t="s">
        <v>206</v>
      </c>
      <c r="D374" s="4" t="s">
        <v>173</v>
      </c>
      <c r="E374" s="4" t="s">
        <v>466</v>
      </c>
      <c r="F374" s="4" t="s">
        <v>227</v>
      </c>
      <c r="G374" s="56">
        <v>3.2</v>
      </c>
      <c r="H374" s="56">
        <v>3.2</v>
      </c>
      <c r="I374" s="56">
        <v>3.2</v>
      </c>
    </row>
    <row r="375" spans="1:9" ht="15.75">
      <c r="A375" s="3" t="s">
        <v>372</v>
      </c>
      <c r="B375" s="54"/>
      <c r="C375" s="4" t="s">
        <v>206</v>
      </c>
      <c r="D375" s="4" t="s">
        <v>173</v>
      </c>
      <c r="E375" s="4" t="s">
        <v>222</v>
      </c>
      <c r="F375" s="4"/>
      <c r="G375" s="56"/>
      <c r="H375" s="56"/>
      <c r="I375" s="56"/>
    </row>
    <row r="376" spans="1:9" ht="49.5" customHeight="1">
      <c r="A376" s="52" t="s">
        <v>490</v>
      </c>
      <c r="B376" s="54"/>
      <c r="C376" s="4" t="s">
        <v>206</v>
      </c>
      <c r="D376" s="4" t="s">
        <v>173</v>
      </c>
      <c r="E376" s="4" t="s">
        <v>489</v>
      </c>
      <c r="F376" s="4"/>
      <c r="G376" s="56"/>
      <c r="H376" s="56"/>
      <c r="I376" s="56"/>
    </row>
    <row r="377" spans="1:9" ht="18" customHeight="1">
      <c r="A377" s="3" t="s">
        <v>207</v>
      </c>
      <c r="B377" s="3"/>
      <c r="C377" s="4" t="s">
        <v>206</v>
      </c>
      <c r="D377" s="4" t="s">
        <v>173</v>
      </c>
      <c r="E377" s="4" t="s">
        <v>489</v>
      </c>
      <c r="F377" s="4" t="s">
        <v>208</v>
      </c>
      <c r="G377" s="56">
        <v>1100</v>
      </c>
      <c r="H377" s="56">
        <v>770</v>
      </c>
      <c r="I377" s="56">
        <v>500</v>
      </c>
    </row>
    <row r="378" spans="1:9" ht="15.75">
      <c r="A378" s="327" t="s">
        <v>413</v>
      </c>
      <c r="B378" s="328"/>
      <c r="C378" s="328"/>
      <c r="D378" s="328"/>
      <c r="E378" s="328"/>
      <c r="F378" s="329"/>
      <c r="G378" s="79">
        <f>G206+G38+G28+G12</f>
        <v>486149.8</v>
      </c>
      <c r="H378" s="79">
        <f>H206+H38+H28+H12</f>
        <v>426994.9000000001</v>
      </c>
      <c r="I378" s="79">
        <f>I206+I38+I28+I12</f>
        <v>437650.3000000001</v>
      </c>
    </row>
    <row r="379" spans="1:7" ht="15.75">
      <c r="A379" s="57"/>
      <c r="B379" s="57"/>
      <c r="C379" s="58"/>
      <c r="D379" s="58"/>
      <c r="E379" s="58"/>
      <c r="F379" s="58"/>
      <c r="G379" s="59"/>
    </row>
    <row r="381" spans="1:7" ht="15.75">
      <c r="A381" s="8" t="s">
        <v>306</v>
      </c>
      <c r="B381" s="8"/>
      <c r="C381" s="10"/>
      <c r="D381" s="10"/>
      <c r="E381" s="10"/>
      <c r="F381" s="325" t="s">
        <v>325</v>
      </c>
      <c r="G381" s="325"/>
    </row>
  </sheetData>
  <sheetProtection/>
  <mergeCells count="8">
    <mergeCell ref="B2:G2"/>
    <mergeCell ref="A8:G8"/>
    <mergeCell ref="F381:G381"/>
    <mergeCell ref="C5:G5"/>
    <mergeCell ref="B4:G4"/>
    <mergeCell ref="A7:I7"/>
    <mergeCell ref="A378:F378"/>
    <mergeCell ref="G10:I10"/>
  </mergeCells>
  <printOptions/>
  <pageMargins left="0.5511811023622047" right="0.2362204724409449" top="0.5511811023622047" bottom="0.5118110236220472" header="0.7480314960629921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6.28125" style="145" customWidth="1"/>
    <col min="2" max="5" width="9.140625" style="145" customWidth="1"/>
    <col min="6" max="6" width="10.28125" style="145" bestFit="1" customWidth="1"/>
    <col min="7" max="16384" width="9.140625" style="145" customWidth="1"/>
  </cols>
  <sheetData>
    <row r="1" spans="2:6" ht="15" customHeight="1">
      <c r="B1" s="347" t="s">
        <v>42</v>
      </c>
      <c r="C1" s="347"/>
      <c r="D1" s="347"/>
      <c r="E1" s="347"/>
      <c r="F1" s="347"/>
    </row>
    <row r="3" spans="2:6" ht="12.75">
      <c r="B3" s="372" t="s">
        <v>616</v>
      </c>
      <c r="C3" s="372"/>
      <c r="D3" s="372"/>
      <c r="E3" s="372"/>
      <c r="F3" s="210" t="s">
        <v>627</v>
      </c>
    </row>
    <row r="4" spans="2:6" ht="12.75">
      <c r="B4" s="210">
        <v>901</v>
      </c>
      <c r="C4" s="210">
        <v>902</v>
      </c>
      <c r="D4" s="210">
        <v>913</v>
      </c>
      <c r="E4" s="210">
        <v>931</v>
      </c>
      <c r="F4" s="210"/>
    </row>
    <row r="5" spans="2:6" ht="12.75">
      <c r="B5" s="210">
        <f>'901'!C7</f>
        <v>0</v>
      </c>
      <c r="C5" s="210">
        <f>'902'!C83</f>
        <v>98846.5</v>
      </c>
      <c r="D5" s="210">
        <f>'913'!C43</f>
        <v>-80434.7</v>
      </c>
      <c r="E5" s="210">
        <f>'931'!C7</f>
        <v>0</v>
      </c>
      <c r="F5" s="211">
        <f>SUM(B5:E5)</f>
        <v>18411.800000000003</v>
      </c>
    </row>
    <row r="8" spans="1:6" ht="18.75" customHeight="1">
      <c r="A8" s="157" t="s">
        <v>3</v>
      </c>
      <c r="B8" s="157"/>
      <c r="C8" s="212"/>
      <c r="D8" s="212"/>
      <c r="F8" s="145" t="e">
        <f>'902'!C86+'913'!C49</f>
        <v>#REF!</v>
      </c>
    </row>
    <row r="9" spans="1:6" ht="15" customHeight="1">
      <c r="A9" s="157" t="s">
        <v>9</v>
      </c>
      <c r="B9" s="157"/>
      <c r="C9" s="157"/>
      <c r="D9" s="157"/>
      <c r="F9" s="145">
        <f>'902'!C87+'913'!C47</f>
        <v>1384.8</v>
      </c>
    </row>
    <row r="10" spans="1:4" ht="19.5" customHeight="1">
      <c r="A10" s="157" t="s">
        <v>52</v>
      </c>
      <c r="B10" s="157"/>
      <c r="C10" s="157"/>
      <c r="D10" s="157"/>
    </row>
    <row r="11" spans="1:6" ht="12.75" customHeight="1">
      <c r="A11" s="157" t="s">
        <v>54</v>
      </c>
      <c r="B11" s="157"/>
      <c r="C11" s="157"/>
      <c r="D11" s="157"/>
      <c r="F11" s="145" t="e">
        <f>'902'!C89</f>
        <v>#REF!</v>
      </c>
    </row>
    <row r="12" spans="1:6" ht="16.5" customHeight="1">
      <c r="A12" s="256" t="s">
        <v>61</v>
      </c>
      <c r="B12" s="193"/>
      <c r="C12" s="157"/>
      <c r="D12" s="157"/>
      <c r="F12" s="262">
        <f>'902'!C90</f>
        <v>-40</v>
      </c>
    </row>
    <row r="13" spans="1:6" ht="14.25" customHeight="1">
      <c r="A13" s="253" t="s">
        <v>53</v>
      </c>
      <c r="B13" s="253"/>
      <c r="C13" s="157"/>
      <c r="D13" s="157"/>
      <c r="F13" s="262">
        <f>'902'!C91</f>
        <v>25</v>
      </c>
    </row>
    <row r="14" spans="1:6" ht="14.25" customHeight="1">
      <c r="A14" s="253" t="s">
        <v>55</v>
      </c>
      <c r="B14" s="253"/>
      <c r="C14" s="250"/>
      <c r="D14" s="250"/>
      <c r="F14" s="262">
        <f>'902'!C92</f>
        <v>233.2</v>
      </c>
    </row>
    <row r="15" spans="1:6" ht="14.25" customHeight="1">
      <c r="A15" s="253" t="s">
        <v>74</v>
      </c>
      <c r="B15" s="253"/>
      <c r="C15" s="250"/>
      <c r="D15" s="250"/>
      <c r="F15" s="262">
        <f>'902'!C93</f>
        <v>761.1</v>
      </c>
    </row>
    <row r="16" spans="1:6" ht="14.25" customHeight="1">
      <c r="A16" s="253" t="s">
        <v>58</v>
      </c>
      <c r="B16" s="253"/>
      <c r="C16" s="250"/>
      <c r="D16" s="250"/>
      <c r="F16" s="262" t="e">
        <f>'902'!C94</f>
        <v>#REF!</v>
      </c>
    </row>
    <row r="17" spans="1:6" ht="14.25" customHeight="1">
      <c r="A17" s="253" t="s">
        <v>56</v>
      </c>
      <c r="B17" s="253"/>
      <c r="C17" s="250"/>
      <c r="D17" s="250"/>
      <c r="F17" s="262">
        <f>'902'!C95</f>
        <v>-1000</v>
      </c>
    </row>
    <row r="18" spans="1:6" ht="14.25" customHeight="1">
      <c r="A18" s="253" t="s">
        <v>57</v>
      </c>
      <c r="B18" s="253"/>
      <c r="C18" s="250"/>
      <c r="D18" s="250"/>
      <c r="F18" s="145" t="e">
        <f>'902'!C96</f>
        <v>#REF!</v>
      </c>
    </row>
    <row r="19" spans="1:6" ht="14.25" customHeight="1">
      <c r="A19" s="253" t="s">
        <v>59</v>
      </c>
      <c r="B19" s="253"/>
      <c r="C19" s="250"/>
      <c r="D19" s="250"/>
      <c r="F19" s="145">
        <f>'902'!C97</f>
        <v>0</v>
      </c>
    </row>
    <row r="20" spans="1:6" ht="14.25" customHeight="1">
      <c r="A20" s="157" t="s">
        <v>63</v>
      </c>
      <c r="B20" s="157"/>
      <c r="C20" s="250"/>
      <c r="D20" s="250"/>
      <c r="F20" s="262">
        <f>'913'!C15</f>
        <v>1465.7</v>
      </c>
    </row>
    <row r="21" spans="1:6" ht="14.25" customHeight="1">
      <c r="A21" s="253" t="s">
        <v>64</v>
      </c>
      <c r="B21" s="251"/>
      <c r="C21" s="250"/>
      <c r="D21" s="250"/>
      <c r="F21" s="145">
        <f>'913'!C18</f>
        <v>50</v>
      </c>
    </row>
    <row r="22" spans="1:6" ht="12.75">
      <c r="A22" s="190" t="s">
        <v>614</v>
      </c>
      <c r="B22" s="190"/>
      <c r="C22" s="255"/>
      <c r="D22" s="255"/>
      <c r="E22" s="159"/>
      <c r="F22" s="145">
        <f>'902'!C101</f>
        <v>86123.29999999999</v>
      </c>
    </row>
    <row r="23" spans="1:6" ht="12.75">
      <c r="A23" s="157" t="s">
        <v>66</v>
      </c>
      <c r="B23" s="190"/>
      <c r="C23" s="214"/>
      <c r="D23" s="212"/>
      <c r="F23" s="145">
        <f>'913'!C57</f>
        <v>-71670.5</v>
      </c>
    </row>
    <row r="24" spans="1:6" ht="12.75">
      <c r="A24" s="157" t="s">
        <v>62</v>
      </c>
      <c r="B24" s="190"/>
      <c r="C24" s="214"/>
      <c r="D24" s="212"/>
      <c r="F24" s="145">
        <f>'913'!C54</f>
        <v>46.5</v>
      </c>
    </row>
    <row r="25" spans="1:6" ht="12.75">
      <c r="A25" s="157" t="s">
        <v>72</v>
      </c>
      <c r="B25" s="190"/>
      <c r="C25" s="214"/>
      <c r="D25" s="212"/>
      <c r="F25" s="262">
        <f>'902'!C98</f>
        <v>80</v>
      </c>
    </row>
    <row r="26" spans="1:6" ht="12.75">
      <c r="A26" s="157" t="s">
        <v>73</v>
      </c>
      <c r="B26" s="190"/>
      <c r="C26" s="214"/>
      <c r="D26" s="212"/>
      <c r="F26" s="262" t="e">
        <f>'902'!C99</f>
        <v>#REF!</v>
      </c>
    </row>
    <row r="27" spans="1:6" ht="12.75">
      <c r="A27" s="261" t="s">
        <v>37</v>
      </c>
      <c r="B27" s="212"/>
      <c r="C27" s="214"/>
      <c r="D27" s="212"/>
      <c r="F27" s="145">
        <f>'913'!C51</f>
        <v>-11653</v>
      </c>
    </row>
    <row r="28" spans="1:7" ht="12.75">
      <c r="A28" s="257" t="s">
        <v>65</v>
      </c>
      <c r="B28" s="255"/>
      <c r="C28" s="258"/>
      <c r="D28" s="255"/>
      <c r="E28" s="159"/>
      <c r="F28" s="159" t="e">
        <f>SUM(F8:F27)</f>
        <v>#REF!</v>
      </c>
      <c r="G28" s="159"/>
    </row>
    <row r="29" spans="1:4" ht="12.75">
      <c r="A29" s="213"/>
      <c r="B29" s="212"/>
      <c r="C29" s="214"/>
      <c r="D29" s="212"/>
    </row>
    <row r="30" spans="1:4" ht="12.75">
      <c r="A30" s="213"/>
      <c r="B30" s="212"/>
      <c r="C30" s="214"/>
      <c r="D30" s="212"/>
    </row>
    <row r="31" spans="1:4" ht="12.75">
      <c r="A31" s="213"/>
      <c r="B31" s="212"/>
      <c r="C31" s="214"/>
      <c r="D31" s="212"/>
    </row>
    <row r="32" spans="1:4" ht="12.75">
      <c r="A32" s="213"/>
      <c r="B32" s="212"/>
      <c r="C32" s="214"/>
      <c r="D32" s="212"/>
    </row>
    <row r="33" spans="1:4" ht="12.75">
      <c r="A33" s="213"/>
      <c r="B33" s="212"/>
      <c r="C33" s="214"/>
      <c r="D33" s="212"/>
    </row>
    <row r="34" spans="1:4" ht="12.75">
      <c r="A34" s="213"/>
      <c r="B34" s="212"/>
      <c r="C34" s="214"/>
      <c r="D34" s="212"/>
    </row>
    <row r="35" spans="1:4" ht="12.75">
      <c r="A35" s="213"/>
      <c r="B35" s="212"/>
      <c r="C35" s="214"/>
      <c r="D35" s="212"/>
    </row>
    <row r="36" spans="1:4" ht="12.75">
      <c r="A36" s="212"/>
      <c r="B36" s="212"/>
      <c r="C36" s="214"/>
      <c r="D36" s="212"/>
    </row>
    <row r="37" spans="1:4" ht="12.75">
      <c r="A37" s="215"/>
      <c r="B37" s="212"/>
      <c r="C37" s="214"/>
      <c r="D37" s="212"/>
    </row>
    <row r="38" spans="1:4" ht="12.75">
      <c r="A38" s="212"/>
      <c r="B38" s="212"/>
      <c r="C38" s="216"/>
      <c r="D38" s="212"/>
    </row>
    <row r="39" spans="1:4" ht="12.75">
      <c r="A39" s="212"/>
      <c r="B39" s="212"/>
      <c r="C39" s="214"/>
      <c r="D39" s="212"/>
    </row>
    <row r="40" spans="1:4" ht="12.75">
      <c r="A40" s="212"/>
      <c r="B40" s="212"/>
      <c r="C40" s="216"/>
      <c r="D40" s="212"/>
    </row>
    <row r="41" spans="1:4" ht="12.75">
      <c r="A41" s="212"/>
      <c r="B41" s="212"/>
      <c r="C41" s="214"/>
      <c r="D41" s="212"/>
    </row>
    <row r="42" spans="1:4" ht="12.75">
      <c r="A42" s="212"/>
      <c r="B42" s="212"/>
      <c r="C42" s="214"/>
      <c r="D42" s="212"/>
    </row>
    <row r="43" spans="1:4" ht="12.75">
      <c r="A43" s="212"/>
      <c r="B43" s="212"/>
      <c r="C43" s="214"/>
      <c r="D43" s="212"/>
    </row>
    <row r="44" spans="1:4" ht="12.75">
      <c r="A44" s="212"/>
      <c r="B44" s="212"/>
      <c r="C44" s="213"/>
      <c r="D44" s="212"/>
    </row>
    <row r="45" spans="1:4" ht="12.75">
      <c r="A45" s="212"/>
      <c r="B45" s="212"/>
      <c r="C45" s="212"/>
      <c r="D45" s="212"/>
    </row>
    <row r="46" spans="1:4" ht="12.75">
      <c r="A46" s="212"/>
      <c r="B46" s="212"/>
      <c r="C46" s="217"/>
      <c r="D46" s="212"/>
    </row>
    <row r="47" spans="1:4" ht="12.75">
      <c r="A47" s="212"/>
      <c r="B47" s="212"/>
      <c r="C47" s="212"/>
      <c r="D47" s="212"/>
    </row>
    <row r="48" spans="1:4" ht="12.75">
      <c r="A48" s="212"/>
      <c r="B48" s="212"/>
      <c r="C48" s="217"/>
      <c r="D48" s="212"/>
    </row>
  </sheetData>
  <sheetProtection/>
  <mergeCells count="2">
    <mergeCell ref="B1:F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view="pageBreakPreview" zoomScale="75" zoomScaleSheetLayoutView="75" zoomScalePageLayoutView="0" workbookViewId="0" topLeftCell="A25">
      <selection activeCell="N80" sqref="N80"/>
    </sheetView>
  </sheetViews>
  <sheetFormatPr defaultColWidth="9.140625" defaultRowHeight="12.75"/>
  <cols>
    <col min="1" max="1" width="62.421875" style="1" customWidth="1"/>
    <col min="2" max="2" width="5.421875" style="1" customWidth="1"/>
    <col min="3" max="3" width="5.57421875" style="1" customWidth="1"/>
    <col min="4" max="4" width="5.7109375" style="1" customWidth="1"/>
    <col min="5" max="5" width="12.00390625" style="1" bestFit="1" customWidth="1"/>
    <col min="6" max="6" width="6.421875" style="1" customWidth="1"/>
    <col min="7" max="8" width="14.140625" style="1" hidden="1" customWidth="1"/>
    <col min="9" max="9" width="17.140625" style="1" customWidth="1"/>
    <col min="10" max="10" width="17.00390625" style="1" customWidth="1"/>
    <col min="11" max="11" width="19.7109375" style="1" customWidth="1"/>
    <col min="12" max="15" width="9.140625" style="1" customWidth="1"/>
    <col min="16" max="16" width="43.7109375" style="1" customWidth="1"/>
    <col min="17" max="16384" width="9.140625" style="1" customWidth="1"/>
  </cols>
  <sheetData>
    <row r="1" spans="3:12" ht="15.75">
      <c r="C1" s="273"/>
      <c r="D1" s="273"/>
      <c r="E1" s="273"/>
      <c r="F1" s="273"/>
      <c r="G1" s="273"/>
      <c r="H1" s="273"/>
      <c r="I1" s="331" t="s">
        <v>651</v>
      </c>
      <c r="J1" s="331"/>
      <c r="K1" s="331"/>
      <c r="L1" s="145"/>
    </row>
    <row r="2" spans="3:24" ht="72" customHeight="1">
      <c r="C2" s="296"/>
      <c r="D2" s="296"/>
      <c r="E2" s="296"/>
      <c r="F2" s="296"/>
      <c r="G2" s="296"/>
      <c r="H2" s="296"/>
      <c r="I2" s="332" t="s">
        <v>673</v>
      </c>
      <c r="J2" s="332"/>
      <c r="K2" s="332"/>
      <c r="L2" s="145"/>
      <c r="P2" s="273"/>
      <c r="Q2" s="273"/>
      <c r="R2" s="331" t="s">
        <v>165</v>
      </c>
      <c r="S2" s="331"/>
      <c r="T2" s="331"/>
      <c r="U2" s="331"/>
      <c r="V2" s="331"/>
      <c r="W2" s="331"/>
      <c r="X2" s="331"/>
    </row>
    <row r="3" spans="3:25" ht="15.75">
      <c r="C3" s="323"/>
      <c r="D3" s="323"/>
      <c r="E3" s="323"/>
      <c r="F3" s="323"/>
      <c r="G3" s="323"/>
      <c r="H3" s="270"/>
      <c r="I3" s="307"/>
      <c r="J3" s="307"/>
      <c r="K3" s="307"/>
      <c r="L3" s="307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11" ht="54" customHeight="1">
      <c r="A4" s="326" t="s">
        <v>674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9" ht="15.75">
      <c r="A5" s="324"/>
      <c r="B5" s="324"/>
      <c r="C5" s="324"/>
      <c r="D5" s="324"/>
      <c r="E5" s="324"/>
      <c r="F5" s="324"/>
      <c r="G5" s="324"/>
      <c r="H5" s="271"/>
      <c r="I5" s="271"/>
    </row>
    <row r="6" spans="5:11" ht="15.75" customHeight="1">
      <c r="E6" s="9"/>
      <c r="F6" s="9"/>
      <c r="G6" s="269"/>
      <c r="H6" s="269"/>
      <c r="I6" s="269"/>
      <c r="J6" s="219"/>
      <c r="K6" s="219" t="s">
        <v>308</v>
      </c>
    </row>
    <row r="7" spans="1:11" ht="171.75">
      <c r="A7" s="284" t="s">
        <v>167</v>
      </c>
      <c r="B7" s="80" t="s">
        <v>164</v>
      </c>
      <c r="C7" s="80" t="s">
        <v>168</v>
      </c>
      <c r="D7" s="81" t="s">
        <v>169</v>
      </c>
      <c r="E7" s="80" t="s">
        <v>657</v>
      </c>
      <c r="F7" s="80" t="s">
        <v>658</v>
      </c>
      <c r="G7" s="41" t="s">
        <v>486</v>
      </c>
      <c r="H7" s="41" t="s">
        <v>498</v>
      </c>
      <c r="I7" s="41" t="s">
        <v>664</v>
      </c>
      <c r="J7" s="41" t="s">
        <v>498</v>
      </c>
      <c r="K7" s="41" t="s">
        <v>665</v>
      </c>
    </row>
    <row r="8" spans="1:11" ht="37.5" customHeight="1">
      <c r="A8" s="292" t="s">
        <v>667</v>
      </c>
      <c r="B8" s="292">
        <v>964</v>
      </c>
      <c r="C8" s="293"/>
      <c r="D8" s="294"/>
      <c r="E8" s="293"/>
      <c r="F8" s="293"/>
      <c r="G8" s="295"/>
      <c r="H8" s="295"/>
      <c r="I8" s="308">
        <f>I9+I35+I40+I44+I57+I83+I95+I101+I108</f>
        <v>24723.7</v>
      </c>
      <c r="J8" s="308">
        <f>J9+J35+J40+J44+J57+J83+J95+J101+J108</f>
        <v>4085</v>
      </c>
      <c r="K8" s="308">
        <f>K9+K35+K40+K44+K57+K83+K95+K101+K108</f>
        <v>28808.7</v>
      </c>
    </row>
    <row r="9" spans="1:11" s="5" customFormat="1" ht="18.75">
      <c r="A9" s="311" t="s">
        <v>176</v>
      </c>
      <c r="B9" s="311"/>
      <c r="C9" s="309" t="s">
        <v>172</v>
      </c>
      <c r="D9" s="309" t="s">
        <v>379</v>
      </c>
      <c r="E9" s="20"/>
      <c r="F9" s="20"/>
      <c r="G9" s="72" t="e">
        <f>#REF!+G13+#REF!+G22+G25+#REF!+#REF!</f>
        <v>#REF!</v>
      </c>
      <c r="H9" s="72" t="e">
        <f>#REF!+H13+#REF!+H22+H25+#REF!+#REF!</f>
        <v>#REF!</v>
      </c>
      <c r="I9" s="62">
        <f>I10+I13+I19+I22+I25</f>
        <v>4212.9</v>
      </c>
      <c r="J9" s="62">
        <f>J10+J13+J19+J22+J25</f>
        <v>585</v>
      </c>
      <c r="K9" s="62">
        <f>K10+K13+K19+K22+K25</f>
        <v>4797.9</v>
      </c>
    </row>
    <row r="10" spans="1:11" s="5" customFormat="1" ht="37.5" customHeight="1">
      <c r="A10" s="318" t="s">
        <v>502</v>
      </c>
      <c r="B10" s="14"/>
      <c r="C10" s="15" t="s">
        <v>172</v>
      </c>
      <c r="D10" s="15" t="s">
        <v>173</v>
      </c>
      <c r="E10" s="15"/>
      <c r="F10" s="15"/>
      <c r="G10" s="298"/>
      <c r="H10" s="298"/>
      <c r="I10" s="63">
        <f>I12</f>
        <v>586</v>
      </c>
      <c r="J10" s="63">
        <f>J12</f>
        <v>0</v>
      </c>
      <c r="K10" s="63">
        <f>I10+J10</f>
        <v>586</v>
      </c>
    </row>
    <row r="11" spans="1:17" s="5" customFormat="1" ht="49.5" customHeight="1">
      <c r="A11" s="275" t="s">
        <v>632</v>
      </c>
      <c r="B11" s="275"/>
      <c r="C11" s="4" t="s">
        <v>172</v>
      </c>
      <c r="D11" s="4" t="s">
        <v>173</v>
      </c>
      <c r="E11" s="4" t="s">
        <v>659</v>
      </c>
      <c r="F11" s="23"/>
      <c r="G11" s="63"/>
      <c r="H11" s="63"/>
      <c r="I11" s="66"/>
      <c r="J11" s="66"/>
      <c r="K11" s="66"/>
      <c r="Q11" s="297"/>
    </row>
    <row r="12" spans="1:11" s="5" customFormat="1" ht="72.75" customHeight="1">
      <c r="A12" s="290" t="s">
        <v>157</v>
      </c>
      <c r="B12" s="290"/>
      <c r="C12" s="4" t="s">
        <v>172</v>
      </c>
      <c r="D12" s="4" t="s">
        <v>173</v>
      </c>
      <c r="E12" s="4" t="s">
        <v>659</v>
      </c>
      <c r="F12" s="23" t="s">
        <v>152</v>
      </c>
      <c r="G12" s="63"/>
      <c r="H12" s="63"/>
      <c r="I12" s="66">
        <v>586</v>
      </c>
      <c r="J12" s="66">
        <v>0</v>
      </c>
      <c r="K12" s="66">
        <f>I12+J12</f>
        <v>586</v>
      </c>
    </row>
    <row r="13" spans="1:11" s="5" customFormat="1" ht="65.25" customHeight="1">
      <c r="A13" s="288" t="s">
        <v>677</v>
      </c>
      <c r="B13" s="299"/>
      <c r="C13" s="15" t="s">
        <v>172</v>
      </c>
      <c r="D13" s="15" t="s">
        <v>202</v>
      </c>
      <c r="E13" s="15"/>
      <c r="F13" s="15"/>
      <c r="G13" s="63" t="e">
        <f>#REF!+#REF!</f>
        <v>#REF!</v>
      </c>
      <c r="H13" s="63" t="e">
        <f>#REF!+#REF!</f>
        <v>#REF!</v>
      </c>
      <c r="I13" s="63">
        <f>I15+I16+I18</f>
        <v>2463.5</v>
      </c>
      <c r="J13" s="63">
        <f>J15+J16+J18</f>
        <v>585</v>
      </c>
      <c r="K13" s="63">
        <f>K15+K16+K18</f>
        <v>3048.5</v>
      </c>
    </row>
    <row r="14" spans="1:11" s="246" customFormat="1" ht="49.5" customHeight="1">
      <c r="A14" s="275" t="s">
        <v>632</v>
      </c>
      <c r="B14" s="275"/>
      <c r="C14" s="23" t="s">
        <v>172</v>
      </c>
      <c r="D14" s="23" t="s">
        <v>202</v>
      </c>
      <c r="E14" s="4" t="s">
        <v>659</v>
      </c>
      <c r="F14" s="138"/>
      <c r="G14" s="135"/>
      <c r="H14" s="135"/>
      <c r="I14" s="135"/>
      <c r="J14" s="135"/>
      <c r="K14" s="135"/>
    </row>
    <row r="15" spans="1:11" s="246" customFormat="1" ht="63.75" customHeight="1">
      <c r="A15" s="290" t="s">
        <v>157</v>
      </c>
      <c r="B15" s="290"/>
      <c r="C15" s="23" t="s">
        <v>172</v>
      </c>
      <c r="D15" s="23" t="s">
        <v>202</v>
      </c>
      <c r="E15" s="4" t="s">
        <v>659</v>
      </c>
      <c r="F15" s="23" t="s">
        <v>152</v>
      </c>
      <c r="G15" s="135"/>
      <c r="H15" s="135"/>
      <c r="I15" s="66">
        <v>1490.5</v>
      </c>
      <c r="J15" s="66">
        <v>0</v>
      </c>
      <c r="K15" s="66">
        <f>I15+J15</f>
        <v>1490.5</v>
      </c>
    </row>
    <row r="16" spans="1:11" s="246" customFormat="1" ht="33" customHeight="1">
      <c r="A16" s="287" t="s">
        <v>153</v>
      </c>
      <c r="B16" s="287"/>
      <c r="C16" s="23" t="s">
        <v>172</v>
      </c>
      <c r="D16" s="23" t="s">
        <v>202</v>
      </c>
      <c r="E16" s="4" t="s">
        <v>659</v>
      </c>
      <c r="F16" s="23" t="s">
        <v>154</v>
      </c>
      <c r="G16" s="66"/>
      <c r="H16" s="66"/>
      <c r="I16" s="66">
        <v>969</v>
      </c>
      <c r="J16" s="66">
        <v>585</v>
      </c>
      <c r="K16" s="66">
        <f>I16+J16</f>
        <v>1554</v>
      </c>
    </row>
    <row r="17" spans="1:11" s="246" customFormat="1" ht="33" customHeight="1">
      <c r="A17" s="287" t="s">
        <v>629</v>
      </c>
      <c r="B17" s="287"/>
      <c r="C17" s="23" t="s">
        <v>172</v>
      </c>
      <c r="D17" s="23" t="s">
        <v>202</v>
      </c>
      <c r="E17" s="4" t="s">
        <v>660</v>
      </c>
      <c r="F17" s="23"/>
      <c r="G17" s="56"/>
      <c r="H17" s="56"/>
      <c r="I17" s="56"/>
      <c r="J17" s="56"/>
      <c r="K17" s="56"/>
    </row>
    <row r="18" spans="1:11" ht="23.25" customHeight="1">
      <c r="A18" s="276" t="s">
        <v>155</v>
      </c>
      <c r="B18" s="275"/>
      <c r="C18" s="4" t="s">
        <v>172</v>
      </c>
      <c r="D18" s="4" t="s">
        <v>202</v>
      </c>
      <c r="E18" s="4" t="s">
        <v>660</v>
      </c>
      <c r="F18" s="23" t="s">
        <v>156</v>
      </c>
      <c r="G18" s="56"/>
      <c r="H18" s="56"/>
      <c r="I18" s="56">
        <v>4</v>
      </c>
      <c r="J18" s="56">
        <v>0</v>
      </c>
      <c r="K18" s="56">
        <f>I18+J18</f>
        <v>4</v>
      </c>
    </row>
    <row r="19" spans="1:11" ht="47.25">
      <c r="A19" s="300" t="s">
        <v>203</v>
      </c>
      <c r="B19" s="300"/>
      <c r="C19" s="15" t="s">
        <v>172</v>
      </c>
      <c r="D19" s="15" t="s">
        <v>204</v>
      </c>
      <c r="E19" s="15"/>
      <c r="F19" s="15"/>
      <c r="G19" s="63"/>
      <c r="H19" s="63"/>
      <c r="I19" s="63">
        <f>I21</f>
        <v>90</v>
      </c>
      <c r="J19" s="63">
        <f>J21</f>
        <v>0</v>
      </c>
      <c r="K19" s="63">
        <f>I19+J19</f>
        <v>90</v>
      </c>
    </row>
    <row r="20" spans="1:11" ht="31.5">
      <c r="A20" s="287" t="s">
        <v>633</v>
      </c>
      <c r="B20" s="287"/>
      <c r="C20" s="23" t="s">
        <v>172</v>
      </c>
      <c r="D20" s="23" t="s">
        <v>204</v>
      </c>
      <c r="E20" s="4" t="s">
        <v>660</v>
      </c>
      <c r="F20" s="23"/>
      <c r="G20" s="56"/>
      <c r="H20" s="56"/>
      <c r="I20" s="56"/>
      <c r="J20" s="56"/>
      <c r="K20" s="56"/>
    </row>
    <row r="21" spans="1:11" ht="21" customHeight="1">
      <c r="A21" s="290" t="s">
        <v>304</v>
      </c>
      <c r="B21" s="290"/>
      <c r="C21" s="23" t="s">
        <v>172</v>
      </c>
      <c r="D21" s="23" t="s">
        <v>204</v>
      </c>
      <c r="E21" s="4" t="s">
        <v>660</v>
      </c>
      <c r="F21" s="23" t="s">
        <v>194</v>
      </c>
      <c r="G21" s="56"/>
      <c r="H21" s="56"/>
      <c r="I21" s="56">
        <v>90</v>
      </c>
      <c r="J21" s="56">
        <v>0</v>
      </c>
      <c r="K21" s="56">
        <f>I21+J21</f>
        <v>90</v>
      </c>
    </row>
    <row r="22" spans="1:11" s="11" customFormat="1" ht="15.75">
      <c r="A22" s="288" t="s">
        <v>180</v>
      </c>
      <c r="B22" s="288"/>
      <c r="C22" s="15" t="s">
        <v>172</v>
      </c>
      <c r="D22" s="15" t="s">
        <v>206</v>
      </c>
      <c r="E22" s="15"/>
      <c r="F22" s="15"/>
      <c r="G22" s="63" t="e">
        <f>#REF!</f>
        <v>#REF!</v>
      </c>
      <c r="H22" s="63" t="e">
        <f>#REF!</f>
        <v>#REF!</v>
      </c>
      <c r="I22" s="63">
        <f>I24</f>
        <v>5</v>
      </c>
      <c r="J22" s="63">
        <f>J24</f>
        <v>0</v>
      </c>
      <c r="K22" s="63">
        <f>I22+J22</f>
        <v>5</v>
      </c>
    </row>
    <row r="23" spans="1:11" ht="31.5">
      <c r="A23" s="287" t="s">
        <v>633</v>
      </c>
      <c r="B23" s="287"/>
      <c r="C23" s="4" t="s">
        <v>172</v>
      </c>
      <c r="D23" s="4" t="s">
        <v>206</v>
      </c>
      <c r="E23" s="4" t="s">
        <v>660</v>
      </c>
      <c r="F23" s="23"/>
      <c r="G23" s="56"/>
      <c r="H23" s="56"/>
      <c r="I23" s="56"/>
      <c r="J23" s="56"/>
      <c r="K23" s="56"/>
    </row>
    <row r="24" spans="1:11" ht="21" customHeight="1">
      <c r="A24" s="276" t="s">
        <v>155</v>
      </c>
      <c r="B24" s="275"/>
      <c r="C24" s="4" t="s">
        <v>172</v>
      </c>
      <c r="D24" s="4" t="s">
        <v>206</v>
      </c>
      <c r="E24" s="4" t="s">
        <v>660</v>
      </c>
      <c r="F24" s="23" t="s">
        <v>156</v>
      </c>
      <c r="G24" s="56"/>
      <c r="H24" s="56"/>
      <c r="I24" s="56">
        <v>5</v>
      </c>
      <c r="J24" s="56">
        <v>0</v>
      </c>
      <c r="K24" s="56">
        <f>I24+J24</f>
        <v>5</v>
      </c>
    </row>
    <row r="25" spans="1:11" s="11" customFormat="1" ht="15" customHeight="1">
      <c r="A25" s="288" t="s">
        <v>181</v>
      </c>
      <c r="B25" s="288"/>
      <c r="C25" s="15" t="s">
        <v>172</v>
      </c>
      <c r="D25" s="15" t="s">
        <v>381</v>
      </c>
      <c r="E25" s="15"/>
      <c r="F25" s="15"/>
      <c r="G25" s="63" t="e">
        <f>#REF!+#REF!+#REF!+#REF!+#REF!+#REF!+#REF!+#REF!+#REF!+#REF!</f>
        <v>#REF!</v>
      </c>
      <c r="H25" s="63" t="e">
        <f>#REF!+#REF!+#REF!+#REF!+#REF!+#REF!+#REF!+#REF!+#REF!+#REF!</f>
        <v>#REF!</v>
      </c>
      <c r="I25" s="63">
        <f>I27+I30+I31+I34+I29+I32</f>
        <v>1068.4</v>
      </c>
      <c r="J25" s="63">
        <f>J27+J30+J31+J34+J29+J32</f>
        <v>0</v>
      </c>
      <c r="K25" s="63">
        <f>I25+J25</f>
        <v>1068.4</v>
      </c>
    </row>
    <row r="26" spans="1:11" s="235" customFormat="1" ht="46.5" customHeight="1" hidden="1">
      <c r="A26" s="290" t="s">
        <v>668</v>
      </c>
      <c r="B26" s="287"/>
      <c r="C26" s="23" t="s">
        <v>172</v>
      </c>
      <c r="D26" s="23" t="s">
        <v>381</v>
      </c>
      <c r="E26" s="23" t="s">
        <v>661</v>
      </c>
      <c r="F26" s="138"/>
      <c r="G26" s="135"/>
      <c r="H26" s="135"/>
      <c r="I26" s="135"/>
      <c r="J26" s="135"/>
      <c r="K26" s="135"/>
    </row>
    <row r="27" spans="1:11" s="235" customFormat="1" ht="31.5" hidden="1">
      <c r="A27" s="276" t="s">
        <v>153</v>
      </c>
      <c r="B27" s="276"/>
      <c r="C27" s="23" t="s">
        <v>172</v>
      </c>
      <c r="D27" s="23" t="s">
        <v>381</v>
      </c>
      <c r="E27" s="23" t="s">
        <v>661</v>
      </c>
      <c r="F27" s="23" t="s">
        <v>154</v>
      </c>
      <c r="G27" s="135"/>
      <c r="H27" s="135"/>
      <c r="I27" s="66">
        <v>0</v>
      </c>
      <c r="J27" s="66">
        <v>0</v>
      </c>
      <c r="K27" s="66">
        <f>I27+J27</f>
        <v>0</v>
      </c>
    </row>
    <row r="28" spans="1:11" s="235" customFormat="1" ht="31.5">
      <c r="A28" s="287" t="s">
        <v>633</v>
      </c>
      <c r="B28" s="287"/>
      <c r="C28" s="23" t="s">
        <v>172</v>
      </c>
      <c r="D28" s="23" t="s">
        <v>381</v>
      </c>
      <c r="E28" s="4" t="s">
        <v>660</v>
      </c>
      <c r="F28" s="138"/>
      <c r="G28" s="135"/>
      <c r="H28" s="135"/>
      <c r="I28" s="135"/>
      <c r="J28" s="135"/>
      <c r="K28" s="135"/>
    </row>
    <row r="29" spans="1:11" s="235" customFormat="1" ht="31.5">
      <c r="A29" s="276" t="s">
        <v>153</v>
      </c>
      <c r="B29" s="276"/>
      <c r="C29" s="23" t="s">
        <v>172</v>
      </c>
      <c r="D29" s="23" t="s">
        <v>381</v>
      </c>
      <c r="E29" s="4" t="s">
        <v>660</v>
      </c>
      <c r="F29" s="23" t="s">
        <v>154</v>
      </c>
      <c r="G29" s="135"/>
      <c r="H29" s="135"/>
      <c r="I29" s="66">
        <v>400</v>
      </c>
      <c r="J29" s="66">
        <v>0</v>
      </c>
      <c r="K29" s="66">
        <f>I29+J29</f>
        <v>400</v>
      </c>
    </row>
    <row r="30" spans="1:11" s="235" customFormat="1" ht="21.75" customHeight="1">
      <c r="A30" s="290" t="s">
        <v>158</v>
      </c>
      <c r="B30" s="290"/>
      <c r="C30" s="23" t="s">
        <v>172</v>
      </c>
      <c r="D30" s="23" t="s">
        <v>381</v>
      </c>
      <c r="E30" s="4" t="s">
        <v>660</v>
      </c>
      <c r="F30" s="23" t="s">
        <v>159</v>
      </c>
      <c r="G30" s="135"/>
      <c r="H30" s="135"/>
      <c r="I30" s="66">
        <v>400</v>
      </c>
      <c r="J30" s="66">
        <v>0</v>
      </c>
      <c r="K30" s="66">
        <f>I30+J30</f>
        <v>400</v>
      </c>
    </row>
    <row r="31" spans="1:11" s="235" customFormat="1" ht="23.25" customHeight="1">
      <c r="A31" s="290" t="s">
        <v>304</v>
      </c>
      <c r="B31" s="290"/>
      <c r="C31" s="23" t="s">
        <v>172</v>
      </c>
      <c r="D31" s="23" t="s">
        <v>381</v>
      </c>
      <c r="E31" s="4" t="s">
        <v>660</v>
      </c>
      <c r="F31" s="23" t="s">
        <v>194</v>
      </c>
      <c r="G31" s="135"/>
      <c r="H31" s="135"/>
      <c r="I31" s="56">
        <v>55.3</v>
      </c>
      <c r="J31" s="56">
        <v>0</v>
      </c>
      <c r="K31" s="56">
        <f>I31+J31</f>
        <v>55.3</v>
      </c>
    </row>
    <row r="32" spans="1:11" s="235" customFormat="1" ht="23.25" customHeight="1">
      <c r="A32" s="290" t="s">
        <v>155</v>
      </c>
      <c r="B32" s="290"/>
      <c r="C32" s="4" t="s">
        <v>172</v>
      </c>
      <c r="D32" s="4" t="s">
        <v>381</v>
      </c>
      <c r="E32" s="4" t="s">
        <v>660</v>
      </c>
      <c r="F32" s="23" t="s">
        <v>156</v>
      </c>
      <c r="G32" s="66"/>
      <c r="H32" s="66"/>
      <c r="I32" s="66">
        <v>210</v>
      </c>
      <c r="J32" s="66">
        <v>0</v>
      </c>
      <c r="K32" s="56">
        <f>I32+J32</f>
        <v>210</v>
      </c>
    </row>
    <row r="33" spans="1:11" s="235" customFormat="1" ht="31.5">
      <c r="A33" s="287" t="s">
        <v>639</v>
      </c>
      <c r="B33" s="290"/>
      <c r="C33" s="23" t="s">
        <v>172</v>
      </c>
      <c r="D33" s="23" t="s">
        <v>381</v>
      </c>
      <c r="E33" s="4" t="s">
        <v>660</v>
      </c>
      <c r="F33" s="23"/>
      <c r="G33" s="135"/>
      <c r="H33" s="135"/>
      <c r="I33" s="56"/>
      <c r="J33" s="56"/>
      <c r="K33" s="66"/>
    </row>
    <row r="34" spans="1:11" s="235" customFormat="1" ht="31.5">
      <c r="A34" s="276" t="s">
        <v>153</v>
      </c>
      <c r="B34" s="276"/>
      <c r="C34" s="4" t="s">
        <v>172</v>
      </c>
      <c r="D34" s="4" t="s">
        <v>381</v>
      </c>
      <c r="E34" s="4" t="s">
        <v>660</v>
      </c>
      <c r="F34" s="23" t="s">
        <v>154</v>
      </c>
      <c r="G34" s="66"/>
      <c r="H34" s="66"/>
      <c r="I34" s="66">
        <v>3.1</v>
      </c>
      <c r="J34" s="66">
        <v>0</v>
      </c>
      <c r="K34" s="66">
        <f>I34+J34</f>
        <v>3.1</v>
      </c>
    </row>
    <row r="35" spans="1:12" s="279" customFormat="1" ht="20.25">
      <c r="A35" s="302" t="s">
        <v>161</v>
      </c>
      <c r="B35" s="302"/>
      <c r="C35" s="309" t="s">
        <v>173</v>
      </c>
      <c r="D35" s="309" t="s">
        <v>379</v>
      </c>
      <c r="E35" s="22"/>
      <c r="F35" s="22"/>
      <c r="G35" s="303"/>
      <c r="H35" s="303"/>
      <c r="I35" s="62">
        <f>I36</f>
        <v>60.7</v>
      </c>
      <c r="J35" s="62">
        <f>J36</f>
        <v>0</v>
      </c>
      <c r="K35" s="62">
        <f>K36</f>
        <v>60.7</v>
      </c>
      <c r="L35" s="246"/>
    </row>
    <row r="36" spans="1:12" s="282" customFormat="1" ht="15.75">
      <c r="A36" s="306" t="s">
        <v>160</v>
      </c>
      <c r="B36" s="306"/>
      <c r="C36" s="15" t="s">
        <v>173</v>
      </c>
      <c r="D36" s="15" t="s">
        <v>175</v>
      </c>
      <c r="E36" s="15"/>
      <c r="F36" s="15"/>
      <c r="G36" s="63"/>
      <c r="H36" s="63"/>
      <c r="I36" s="63">
        <f>I38+I39</f>
        <v>60.7</v>
      </c>
      <c r="J36" s="63">
        <f>J38+J39</f>
        <v>0</v>
      </c>
      <c r="K36" s="63">
        <f>K38+K39</f>
        <v>60.7</v>
      </c>
      <c r="L36" s="268"/>
    </row>
    <row r="37" spans="1:11" s="268" customFormat="1" ht="31.5">
      <c r="A37" s="287" t="s">
        <v>639</v>
      </c>
      <c r="B37" s="287"/>
      <c r="C37" s="23" t="s">
        <v>173</v>
      </c>
      <c r="D37" s="23" t="s">
        <v>175</v>
      </c>
      <c r="E37" s="4" t="s">
        <v>660</v>
      </c>
      <c r="F37" s="23"/>
      <c r="G37" s="66"/>
      <c r="H37" s="66"/>
      <c r="I37" s="66"/>
      <c r="J37" s="66"/>
      <c r="K37" s="66"/>
    </row>
    <row r="38" spans="1:11" ht="62.25" customHeight="1">
      <c r="A38" s="290" t="s">
        <v>157</v>
      </c>
      <c r="B38" s="290"/>
      <c r="C38" s="4" t="s">
        <v>173</v>
      </c>
      <c r="D38" s="4" t="s">
        <v>175</v>
      </c>
      <c r="E38" s="4" t="s">
        <v>660</v>
      </c>
      <c r="F38" s="23" t="s">
        <v>152</v>
      </c>
      <c r="G38" s="56"/>
      <c r="H38" s="56"/>
      <c r="I38" s="56">
        <v>60.7</v>
      </c>
      <c r="J38" s="56">
        <v>0</v>
      </c>
      <c r="K38" s="56">
        <f>I38+J38</f>
        <v>60.7</v>
      </c>
    </row>
    <row r="39" spans="1:12" ht="31.5" hidden="1">
      <c r="A39" s="276" t="s">
        <v>153</v>
      </c>
      <c r="B39" s="276"/>
      <c r="C39" s="4" t="s">
        <v>173</v>
      </c>
      <c r="D39" s="4" t="s">
        <v>175</v>
      </c>
      <c r="E39" s="4" t="s">
        <v>660</v>
      </c>
      <c r="F39" s="23" t="s">
        <v>154</v>
      </c>
      <c r="G39" s="56"/>
      <c r="H39" s="56"/>
      <c r="I39" s="56">
        <v>0</v>
      </c>
      <c r="J39" s="56">
        <v>0</v>
      </c>
      <c r="K39" s="56">
        <f>I39+J39</f>
        <v>0</v>
      </c>
      <c r="L39" s="268"/>
    </row>
    <row r="40" spans="1:12" s="278" customFormat="1" ht="37.5">
      <c r="A40" s="312" t="s">
        <v>213</v>
      </c>
      <c r="B40" s="312"/>
      <c r="C40" s="309" t="s">
        <v>175</v>
      </c>
      <c r="D40" s="309" t="s">
        <v>379</v>
      </c>
      <c r="E40" s="304"/>
      <c r="F40" s="25"/>
      <c r="G40" s="305"/>
      <c r="H40" s="305"/>
      <c r="I40" s="62">
        <f>I41</f>
        <v>100</v>
      </c>
      <c r="J40" s="62">
        <f>J41</f>
        <v>0</v>
      </c>
      <c r="K40" s="62">
        <f>K41</f>
        <v>100</v>
      </c>
      <c r="L40" s="268"/>
    </row>
    <row r="41" spans="1:12" s="281" customFormat="1" ht="15.75">
      <c r="A41" s="291" t="s">
        <v>162</v>
      </c>
      <c r="B41" s="291"/>
      <c r="C41" s="15" t="s">
        <v>175</v>
      </c>
      <c r="D41" s="15" t="s">
        <v>285</v>
      </c>
      <c r="E41" s="35"/>
      <c r="F41" s="35"/>
      <c r="G41" s="280"/>
      <c r="H41" s="280"/>
      <c r="I41" s="63">
        <f>I43</f>
        <v>100</v>
      </c>
      <c r="J41" s="63">
        <f>J43</f>
        <v>0</v>
      </c>
      <c r="K41" s="63">
        <f>I41+J41</f>
        <v>100</v>
      </c>
      <c r="L41" s="268"/>
    </row>
    <row r="42" spans="1:11" s="268" customFormat="1" ht="31.5">
      <c r="A42" s="287" t="s">
        <v>633</v>
      </c>
      <c r="B42" s="287"/>
      <c r="C42" s="23" t="s">
        <v>175</v>
      </c>
      <c r="D42" s="23" t="s">
        <v>285</v>
      </c>
      <c r="E42" s="4" t="s">
        <v>660</v>
      </c>
      <c r="F42" s="23"/>
      <c r="G42" s="66"/>
      <c r="H42" s="66"/>
      <c r="I42" s="66"/>
      <c r="J42" s="66"/>
      <c r="K42" s="66"/>
    </row>
    <row r="43" spans="1:11" ht="31.5">
      <c r="A43" s="287" t="s">
        <v>153</v>
      </c>
      <c r="B43" s="287"/>
      <c r="C43" s="4" t="s">
        <v>175</v>
      </c>
      <c r="D43" s="4" t="s">
        <v>285</v>
      </c>
      <c r="E43" s="4" t="s">
        <v>660</v>
      </c>
      <c r="F43" s="23" t="s">
        <v>154</v>
      </c>
      <c r="G43" s="56"/>
      <c r="H43" s="56"/>
      <c r="I43" s="56">
        <v>100</v>
      </c>
      <c r="J43" s="56">
        <v>0</v>
      </c>
      <c r="K43" s="56">
        <f>I43+J43</f>
        <v>100</v>
      </c>
    </row>
    <row r="44" spans="1:11" s="5" customFormat="1" ht="20.25">
      <c r="A44" s="319" t="s">
        <v>183</v>
      </c>
      <c r="B44" s="319"/>
      <c r="C44" s="320" t="s">
        <v>202</v>
      </c>
      <c r="D44" s="320" t="s">
        <v>379</v>
      </c>
      <c r="E44" s="321"/>
      <c r="F44" s="321"/>
      <c r="G44" s="322" t="e">
        <f>#REF!+#REF!+#REF!+#REF!+#REF!</f>
        <v>#REF!</v>
      </c>
      <c r="H44" s="322" t="e">
        <f>#REF!+#REF!+#REF!+#REF!+#REF!</f>
        <v>#REF!</v>
      </c>
      <c r="I44" s="322">
        <f>I45</f>
        <v>5247.1</v>
      </c>
      <c r="J44" s="322">
        <f>J45</f>
        <v>0</v>
      </c>
      <c r="K44" s="322">
        <f>K45</f>
        <v>5247.1</v>
      </c>
    </row>
    <row r="45" spans="1:12" s="282" customFormat="1" ht="15.75">
      <c r="A45" s="306" t="s">
        <v>474</v>
      </c>
      <c r="B45" s="306"/>
      <c r="C45" s="35" t="s">
        <v>202</v>
      </c>
      <c r="D45" s="35" t="s">
        <v>258</v>
      </c>
      <c r="E45" s="35"/>
      <c r="F45" s="35"/>
      <c r="G45" s="280"/>
      <c r="H45" s="280"/>
      <c r="I45" s="63">
        <f>I55+I56</f>
        <v>5247.1</v>
      </c>
      <c r="J45" s="63">
        <f>J55+J56</f>
        <v>0</v>
      </c>
      <c r="K45" s="63">
        <f>I45+J45</f>
        <v>5247.1</v>
      </c>
      <c r="L45" s="268"/>
    </row>
    <row r="46" spans="1:11" ht="30.75" customHeight="1">
      <c r="A46" s="287" t="s">
        <v>633</v>
      </c>
      <c r="B46" s="287"/>
      <c r="C46" s="33" t="s">
        <v>202</v>
      </c>
      <c r="D46" s="33" t="s">
        <v>258</v>
      </c>
      <c r="E46" s="4" t="s">
        <v>660</v>
      </c>
      <c r="F46" s="23"/>
      <c r="G46" s="66"/>
      <c r="H46" s="66"/>
      <c r="I46" s="66"/>
      <c r="J46" s="66"/>
      <c r="K46" s="66"/>
    </row>
    <row r="47" spans="1:11" ht="15.75" hidden="1">
      <c r="A47" s="289" t="s">
        <v>123</v>
      </c>
      <c r="B47" s="289"/>
      <c r="C47" s="23" t="s">
        <v>202</v>
      </c>
      <c r="D47" s="23" t="s">
        <v>258</v>
      </c>
      <c r="E47" s="4" t="s">
        <v>660</v>
      </c>
      <c r="F47" s="23"/>
      <c r="G47" s="268"/>
      <c r="H47" s="268"/>
      <c r="I47" s="313"/>
      <c r="J47" s="313"/>
      <c r="K47" s="313"/>
    </row>
    <row r="48" spans="1:11" ht="31.5" hidden="1">
      <c r="A48" s="314" t="s">
        <v>153</v>
      </c>
      <c r="B48" s="314"/>
      <c r="C48" s="23" t="s">
        <v>202</v>
      </c>
      <c r="D48" s="23" t="s">
        <v>258</v>
      </c>
      <c r="E48" s="4" t="s">
        <v>660</v>
      </c>
      <c r="F48" s="23" t="s">
        <v>154</v>
      </c>
      <c r="G48" s="268"/>
      <c r="H48" s="268"/>
      <c r="I48" s="66">
        <f aca="true" t="shared" si="0" ref="I48:K49">I49</f>
        <v>0</v>
      </c>
      <c r="J48" s="66">
        <f t="shared" si="0"/>
        <v>0</v>
      </c>
      <c r="K48" s="66">
        <f t="shared" si="0"/>
        <v>0</v>
      </c>
    </row>
    <row r="49" spans="1:11" ht="31.5" hidden="1">
      <c r="A49" s="287" t="s">
        <v>645</v>
      </c>
      <c r="B49" s="314"/>
      <c r="C49" s="23" t="s">
        <v>202</v>
      </c>
      <c r="D49" s="23" t="s">
        <v>258</v>
      </c>
      <c r="E49" s="4" t="s">
        <v>660</v>
      </c>
      <c r="F49" s="23" t="s">
        <v>646</v>
      </c>
      <c r="G49" s="268"/>
      <c r="H49" s="268"/>
      <c r="I49" s="66">
        <f t="shared" si="0"/>
        <v>0</v>
      </c>
      <c r="J49" s="66">
        <f t="shared" si="0"/>
        <v>0</v>
      </c>
      <c r="K49" s="66">
        <f t="shared" si="0"/>
        <v>0</v>
      </c>
    </row>
    <row r="50" spans="1:11" ht="31.5" hidden="1">
      <c r="A50" s="287" t="s">
        <v>640</v>
      </c>
      <c r="B50" s="314"/>
      <c r="C50" s="23" t="s">
        <v>202</v>
      </c>
      <c r="D50" s="23" t="s">
        <v>258</v>
      </c>
      <c r="E50" s="4" t="s">
        <v>660</v>
      </c>
      <c r="F50" s="23" t="s">
        <v>641</v>
      </c>
      <c r="G50" s="268"/>
      <c r="H50" s="268"/>
      <c r="I50" s="66">
        <v>0</v>
      </c>
      <c r="J50" s="66">
        <v>0</v>
      </c>
      <c r="K50" s="66">
        <f>I50+J50</f>
        <v>0</v>
      </c>
    </row>
    <row r="51" spans="1:11" ht="47.25" hidden="1">
      <c r="A51" s="315" t="s">
        <v>124</v>
      </c>
      <c r="B51" s="315"/>
      <c r="C51" s="23" t="s">
        <v>202</v>
      </c>
      <c r="D51" s="23" t="s">
        <v>258</v>
      </c>
      <c r="E51" s="4" t="s">
        <v>660</v>
      </c>
      <c r="F51" s="23"/>
      <c r="G51" s="135"/>
      <c r="H51" s="135"/>
      <c r="I51" s="66"/>
      <c r="J51" s="66"/>
      <c r="K51" s="66"/>
    </row>
    <row r="52" spans="1:11" ht="31.5" hidden="1">
      <c r="A52" s="314" t="s">
        <v>153</v>
      </c>
      <c r="B52" s="314"/>
      <c r="C52" s="23" t="s">
        <v>202</v>
      </c>
      <c r="D52" s="23" t="s">
        <v>258</v>
      </c>
      <c r="E52" s="4" t="s">
        <v>660</v>
      </c>
      <c r="F52" s="23" t="s">
        <v>154</v>
      </c>
      <c r="G52" s="135"/>
      <c r="H52" s="135"/>
      <c r="I52" s="66">
        <f aca="true" t="shared" si="1" ref="I52:K53">I53</f>
        <v>0</v>
      </c>
      <c r="J52" s="66">
        <f t="shared" si="1"/>
        <v>0</v>
      </c>
      <c r="K52" s="66">
        <f t="shared" si="1"/>
        <v>0</v>
      </c>
    </row>
    <row r="53" spans="1:11" ht="31.5" hidden="1">
      <c r="A53" s="287" t="s">
        <v>645</v>
      </c>
      <c r="B53" s="314"/>
      <c r="C53" s="23" t="s">
        <v>202</v>
      </c>
      <c r="D53" s="23" t="s">
        <v>258</v>
      </c>
      <c r="E53" s="4" t="s">
        <v>660</v>
      </c>
      <c r="F53" s="23" t="s">
        <v>646</v>
      </c>
      <c r="G53" s="135"/>
      <c r="H53" s="135"/>
      <c r="I53" s="66">
        <f t="shared" si="1"/>
        <v>0</v>
      </c>
      <c r="J53" s="66">
        <f t="shared" si="1"/>
        <v>0</v>
      </c>
      <c r="K53" s="66">
        <f t="shared" si="1"/>
        <v>0</v>
      </c>
    </row>
    <row r="54" spans="1:11" ht="31.5" hidden="1">
      <c r="A54" s="287" t="s">
        <v>640</v>
      </c>
      <c r="B54" s="314"/>
      <c r="C54" s="23" t="s">
        <v>202</v>
      </c>
      <c r="D54" s="23" t="s">
        <v>258</v>
      </c>
      <c r="E54" s="4" t="s">
        <v>660</v>
      </c>
      <c r="F54" s="23" t="s">
        <v>641</v>
      </c>
      <c r="G54" s="135"/>
      <c r="H54" s="135"/>
      <c r="I54" s="66">
        <v>0</v>
      </c>
      <c r="J54" s="66">
        <v>0</v>
      </c>
      <c r="K54" s="66">
        <f>I54+J54</f>
        <v>0</v>
      </c>
    </row>
    <row r="55" spans="1:11" ht="30.75" customHeight="1">
      <c r="A55" s="287" t="s">
        <v>153</v>
      </c>
      <c r="B55" s="287"/>
      <c r="C55" s="33" t="s">
        <v>202</v>
      </c>
      <c r="D55" s="33" t="s">
        <v>258</v>
      </c>
      <c r="E55" s="4" t="s">
        <v>660</v>
      </c>
      <c r="F55" s="23" t="s">
        <v>154</v>
      </c>
      <c r="G55" s="66"/>
      <c r="H55" s="66"/>
      <c r="I55" s="66">
        <v>5247.1</v>
      </c>
      <c r="J55" s="66">
        <v>0</v>
      </c>
      <c r="K55" s="66">
        <f>I55+J55</f>
        <v>5247.1</v>
      </c>
    </row>
    <row r="56" spans="1:11" ht="31.5" hidden="1">
      <c r="A56" s="287" t="s">
        <v>675</v>
      </c>
      <c r="B56" s="287"/>
      <c r="C56" s="33" t="s">
        <v>202</v>
      </c>
      <c r="D56" s="33" t="s">
        <v>258</v>
      </c>
      <c r="E56" s="4" t="s">
        <v>660</v>
      </c>
      <c r="F56" s="23" t="s">
        <v>634</v>
      </c>
      <c r="G56" s="66"/>
      <c r="H56" s="66"/>
      <c r="I56" s="66">
        <v>0</v>
      </c>
      <c r="J56" s="66">
        <v>0</v>
      </c>
      <c r="K56" s="66">
        <f>I56+J56</f>
        <v>0</v>
      </c>
    </row>
    <row r="57" spans="1:11" ht="18.75">
      <c r="A57" s="311" t="s">
        <v>189</v>
      </c>
      <c r="B57" s="311"/>
      <c r="C57" s="309" t="s">
        <v>224</v>
      </c>
      <c r="D57" s="309" t="s">
        <v>379</v>
      </c>
      <c r="E57" s="20"/>
      <c r="F57" s="20"/>
      <c r="G57" s="72" t="e">
        <f>G73</f>
        <v>#REF!</v>
      </c>
      <c r="H57" s="72" t="e">
        <f>H73</f>
        <v>#REF!</v>
      </c>
      <c r="I57" s="62">
        <f>I58+I73+I78</f>
        <v>8080</v>
      </c>
      <c r="J57" s="62">
        <f>J58+J73+J78</f>
        <v>3500</v>
      </c>
      <c r="K57" s="62">
        <f>K58+K73+K78</f>
        <v>11580</v>
      </c>
    </row>
    <row r="58" spans="1:12" s="283" customFormat="1" ht="15.75">
      <c r="A58" s="288" t="s">
        <v>520</v>
      </c>
      <c r="B58" s="288"/>
      <c r="C58" s="15" t="s">
        <v>224</v>
      </c>
      <c r="D58" s="15" t="s">
        <v>172</v>
      </c>
      <c r="E58" s="15"/>
      <c r="F58" s="15"/>
      <c r="G58" s="63"/>
      <c r="H58" s="63"/>
      <c r="I58" s="63">
        <f>I60</f>
        <v>28.1</v>
      </c>
      <c r="J58" s="63">
        <f>J60</f>
        <v>0</v>
      </c>
      <c r="K58" s="63">
        <f>K60</f>
        <v>28.1</v>
      </c>
      <c r="L58" s="268"/>
    </row>
    <row r="59" spans="1:11" s="268" customFormat="1" ht="37.5" customHeight="1">
      <c r="A59" s="287" t="s">
        <v>633</v>
      </c>
      <c r="B59" s="287"/>
      <c r="C59" s="23" t="s">
        <v>224</v>
      </c>
      <c r="D59" s="23" t="s">
        <v>172</v>
      </c>
      <c r="E59" s="23" t="s">
        <v>663</v>
      </c>
      <c r="F59" s="23"/>
      <c r="G59" s="66"/>
      <c r="H59" s="66"/>
      <c r="I59" s="66"/>
      <c r="J59" s="66"/>
      <c r="K59" s="66"/>
    </row>
    <row r="60" spans="1:11" s="268" customFormat="1" ht="37.5" customHeight="1">
      <c r="A60" s="287" t="s">
        <v>153</v>
      </c>
      <c r="B60" s="287"/>
      <c r="C60" s="23" t="s">
        <v>224</v>
      </c>
      <c r="D60" s="23" t="s">
        <v>172</v>
      </c>
      <c r="E60" s="4" t="s">
        <v>660</v>
      </c>
      <c r="F60" s="23" t="s">
        <v>154</v>
      </c>
      <c r="G60" s="66"/>
      <c r="H60" s="66"/>
      <c r="I60" s="66">
        <v>28.1</v>
      </c>
      <c r="J60" s="66">
        <v>0</v>
      </c>
      <c r="K60" s="66">
        <f>I60+J60</f>
        <v>28.1</v>
      </c>
    </row>
    <row r="61" spans="1:11" s="268" customFormat="1" ht="15.75" hidden="1">
      <c r="A61" s="275" t="s">
        <v>155</v>
      </c>
      <c r="B61" s="287"/>
      <c r="C61" s="23" t="s">
        <v>224</v>
      </c>
      <c r="D61" s="23" t="s">
        <v>172</v>
      </c>
      <c r="E61" s="23" t="s">
        <v>163</v>
      </c>
      <c r="F61" s="23" t="s">
        <v>156</v>
      </c>
      <c r="G61" s="66"/>
      <c r="H61" s="66"/>
      <c r="I61" s="66">
        <f>I62</f>
        <v>0</v>
      </c>
      <c r="J61" s="66">
        <f>J62</f>
        <v>0</v>
      </c>
      <c r="K61" s="66">
        <f>K62</f>
        <v>0</v>
      </c>
    </row>
    <row r="62" spans="1:11" s="268" customFormat="1" ht="15.75" hidden="1">
      <c r="A62" s="287" t="s">
        <v>648</v>
      </c>
      <c r="B62" s="287"/>
      <c r="C62" s="23" t="s">
        <v>224</v>
      </c>
      <c r="D62" s="23" t="s">
        <v>172</v>
      </c>
      <c r="E62" s="23" t="s">
        <v>163</v>
      </c>
      <c r="F62" s="23" t="s">
        <v>647</v>
      </c>
      <c r="G62" s="66"/>
      <c r="H62" s="66"/>
      <c r="I62" s="66">
        <f>I63+I64</f>
        <v>0</v>
      </c>
      <c r="J62" s="66">
        <f>J63+J64</f>
        <v>0</v>
      </c>
      <c r="K62" s="66">
        <f>K63+K64</f>
        <v>0</v>
      </c>
    </row>
    <row r="63" spans="1:11" s="268" customFormat="1" ht="0.75" customHeight="1" hidden="1">
      <c r="A63" s="315" t="s">
        <v>652</v>
      </c>
      <c r="B63" s="287"/>
      <c r="C63" s="23" t="s">
        <v>224</v>
      </c>
      <c r="D63" s="23" t="s">
        <v>172</v>
      </c>
      <c r="E63" s="23" t="s">
        <v>163</v>
      </c>
      <c r="F63" s="23" t="s">
        <v>642</v>
      </c>
      <c r="G63" s="66"/>
      <c r="H63" s="66"/>
      <c r="I63" s="66">
        <v>0</v>
      </c>
      <c r="J63" s="66">
        <v>0</v>
      </c>
      <c r="K63" s="66">
        <f>J63+I63</f>
        <v>0</v>
      </c>
    </row>
    <row r="64" spans="1:11" s="268" customFormat="1" ht="15.75" hidden="1">
      <c r="A64" s="315" t="s">
        <v>653</v>
      </c>
      <c r="B64" s="287"/>
      <c r="C64" s="23" t="s">
        <v>224</v>
      </c>
      <c r="D64" s="23" t="s">
        <v>172</v>
      </c>
      <c r="E64" s="23" t="s">
        <v>163</v>
      </c>
      <c r="F64" s="23" t="s">
        <v>654</v>
      </c>
      <c r="G64" s="66"/>
      <c r="H64" s="66"/>
      <c r="I64" s="66">
        <v>0</v>
      </c>
      <c r="J64" s="66">
        <v>0</v>
      </c>
      <c r="K64" s="66">
        <f>J64+I64</f>
        <v>0</v>
      </c>
    </row>
    <row r="65" spans="1:11" s="268" customFormat="1" ht="63" hidden="1">
      <c r="A65" s="287" t="s">
        <v>638</v>
      </c>
      <c r="B65" s="287"/>
      <c r="C65" s="23" t="s">
        <v>224</v>
      </c>
      <c r="D65" s="23" t="s">
        <v>172</v>
      </c>
      <c r="E65" s="23" t="s">
        <v>635</v>
      </c>
      <c r="F65" s="23"/>
      <c r="G65" s="66"/>
      <c r="H65" s="66"/>
      <c r="I65" s="66"/>
      <c r="J65" s="66"/>
      <c r="K65" s="66"/>
    </row>
    <row r="66" spans="1:11" s="268" customFormat="1" ht="31.5" hidden="1">
      <c r="A66" s="287" t="s">
        <v>636</v>
      </c>
      <c r="B66" s="287"/>
      <c r="C66" s="23" t="s">
        <v>224</v>
      </c>
      <c r="D66" s="23" t="s">
        <v>172</v>
      </c>
      <c r="E66" s="23" t="s">
        <v>635</v>
      </c>
      <c r="F66" s="23" t="s">
        <v>634</v>
      </c>
      <c r="G66" s="66"/>
      <c r="H66" s="66"/>
      <c r="I66" s="66">
        <v>0</v>
      </c>
      <c r="J66" s="66">
        <v>0</v>
      </c>
      <c r="K66" s="66">
        <f>I66+J66</f>
        <v>0</v>
      </c>
    </row>
    <row r="67" spans="1:11" s="268" customFormat="1" ht="15.75" hidden="1">
      <c r="A67" s="287" t="s">
        <v>649</v>
      </c>
      <c r="B67" s="287"/>
      <c r="C67" s="23" t="s">
        <v>224</v>
      </c>
      <c r="D67" s="23" t="s">
        <v>172</v>
      </c>
      <c r="E67" s="23" t="s">
        <v>635</v>
      </c>
      <c r="F67" s="23" t="s">
        <v>650</v>
      </c>
      <c r="G67" s="66"/>
      <c r="H67" s="66"/>
      <c r="I67" s="66">
        <f>I68</f>
        <v>0</v>
      </c>
      <c r="J67" s="66">
        <f>J68</f>
        <v>0</v>
      </c>
      <c r="K67" s="66">
        <f>I67+J67</f>
        <v>0</v>
      </c>
    </row>
    <row r="68" spans="1:11" s="268" customFormat="1" ht="47.25" hidden="1">
      <c r="A68" s="287" t="s">
        <v>643</v>
      </c>
      <c r="B68" s="287"/>
      <c r="C68" s="23" t="s">
        <v>224</v>
      </c>
      <c r="D68" s="23" t="s">
        <v>172</v>
      </c>
      <c r="E68" s="23" t="s">
        <v>635</v>
      </c>
      <c r="F68" s="23" t="s">
        <v>644</v>
      </c>
      <c r="G68" s="66"/>
      <c r="H68" s="66"/>
      <c r="I68" s="66">
        <v>0</v>
      </c>
      <c r="J68" s="66">
        <v>0</v>
      </c>
      <c r="K68" s="66">
        <f>I68+J68</f>
        <v>0</v>
      </c>
    </row>
    <row r="69" spans="1:11" s="268" customFormat="1" ht="63" hidden="1">
      <c r="A69" s="287" t="s">
        <v>638</v>
      </c>
      <c r="B69" s="287"/>
      <c r="C69" s="23" t="s">
        <v>224</v>
      </c>
      <c r="D69" s="23" t="s">
        <v>172</v>
      </c>
      <c r="E69" s="23" t="s">
        <v>637</v>
      </c>
      <c r="F69" s="23"/>
      <c r="G69" s="66"/>
      <c r="H69" s="66"/>
      <c r="I69" s="66"/>
      <c r="J69" s="66"/>
      <c r="K69" s="66"/>
    </row>
    <row r="70" spans="1:11" s="268" customFormat="1" ht="31.5" hidden="1">
      <c r="A70" s="287" t="s">
        <v>636</v>
      </c>
      <c r="B70" s="287"/>
      <c r="C70" s="23" t="s">
        <v>224</v>
      </c>
      <c r="D70" s="23" t="s">
        <v>172</v>
      </c>
      <c r="E70" s="23" t="s">
        <v>637</v>
      </c>
      <c r="F70" s="23" t="s">
        <v>634</v>
      </c>
      <c r="G70" s="66"/>
      <c r="H70" s="66"/>
      <c r="I70" s="66">
        <f>I71</f>
        <v>0</v>
      </c>
      <c r="J70" s="66">
        <f>J71</f>
        <v>0</v>
      </c>
      <c r="K70" s="66">
        <f>I70+J70</f>
        <v>0</v>
      </c>
    </row>
    <row r="71" spans="1:11" s="268" customFormat="1" ht="15.75" hidden="1">
      <c r="A71" s="287" t="s">
        <v>649</v>
      </c>
      <c r="B71" s="287"/>
      <c r="C71" s="23" t="s">
        <v>224</v>
      </c>
      <c r="D71" s="23" t="s">
        <v>172</v>
      </c>
      <c r="E71" s="23" t="s">
        <v>637</v>
      </c>
      <c r="F71" s="23" t="s">
        <v>650</v>
      </c>
      <c r="G71" s="66"/>
      <c r="H71" s="66"/>
      <c r="I71" s="66">
        <f>I72</f>
        <v>0</v>
      </c>
      <c r="J71" s="66">
        <f>J72</f>
        <v>0</v>
      </c>
      <c r="K71" s="66">
        <f>K72</f>
        <v>0</v>
      </c>
    </row>
    <row r="72" spans="1:11" s="268" customFormat="1" ht="47.25" hidden="1">
      <c r="A72" s="287" t="s">
        <v>643</v>
      </c>
      <c r="B72" s="287"/>
      <c r="C72" s="23" t="s">
        <v>224</v>
      </c>
      <c r="D72" s="23" t="s">
        <v>172</v>
      </c>
      <c r="E72" s="23" t="s">
        <v>637</v>
      </c>
      <c r="F72" s="23" t="s">
        <v>644</v>
      </c>
      <c r="G72" s="66"/>
      <c r="H72" s="66"/>
      <c r="I72" s="66">
        <v>0</v>
      </c>
      <c r="J72" s="66">
        <v>0</v>
      </c>
      <c r="K72" s="66">
        <f>I72+J72</f>
        <v>0</v>
      </c>
    </row>
    <row r="73" spans="1:11" ht="20.25" customHeight="1">
      <c r="A73" s="288" t="s">
        <v>192</v>
      </c>
      <c r="B73" s="288"/>
      <c r="C73" s="15" t="s">
        <v>224</v>
      </c>
      <c r="D73" s="15" t="s">
        <v>173</v>
      </c>
      <c r="E73" s="15"/>
      <c r="F73" s="15"/>
      <c r="G73" s="63" t="e">
        <f>#REF!+#REF!+#REF!+#REF!+#REF!</f>
        <v>#REF!</v>
      </c>
      <c r="H73" s="63" t="e">
        <f>#REF!+#REF!+#REF!+#REF!+#REF!</f>
        <v>#REF!</v>
      </c>
      <c r="I73" s="63">
        <f>I75+I77+I76</f>
        <v>1730.1000000000001</v>
      </c>
      <c r="J73" s="63">
        <f>J75+J77+J76</f>
        <v>3500</v>
      </c>
      <c r="K73" s="63">
        <f>K75+K77+K76</f>
        <v>5230.1</v>
      </c>
    </row>
    <row r="74" spans="1:11" ht="31.5" customHeight="1">
      <c r="A74" s="287" t="s">
        <v>633</v>
      </c>
      <c r="B74" s="287"/>
      <c r="C74" s="4" t="s">
        <v>224</v>
      </c>
      <c r="D74" s="4" t="s">
        <v>173</v>
      </c>
      <c r="E74" s="4" t="s">
        <v>660</v>
      </c>
      <c r="F74" s="23"/>
      <c r="G74" s="135"/>
      <c r="H74" s="135"/>
      <c r="I74" s="135"/>
      <c r="J74" s="135"/>
      <c r="K74" s="135"/>
    </row>
    <row r="75" spans="1:11" ht="31.5" customHeight="1">
      <c r="A75" s="287" t="s">
        <v>153</v>
      </c>
      <c r="B75" s="287"/>
      <c r="C75" s="4" t="s">
        <v>224</v>
      </c>
      <c r="D75" s="4" t="s">
        <v>173</v>
      </c>
      <c r="E75" s="4" t="s">
        <v>660</v>
      </c>
      <c r="F75" s="23" t="s">
        <v>154</v>
      </c>
      <c r="G75" s="66"/>
      <c r="H75" s="66"/>
      <c r="I75" s="66">
        <v>1095.4</v>
      </c>
      <c r="J75" s="66">
        <v>0</v>
      </c>
      <c r="K75" s="66">
        <f>I75+J75</f>
        <v>1095.4</v>
      </c>
    </row>
    <row r="76" spans="1:11" ht="31.5" customHeight="1">
      <c r="A76" s="290" t="s">
        <v>304</v>
      </c>
      <c r="B76" s="290"/>
      <c r="C76" s="4" t="s">
        <v>224</v>
      </c>
      <c r="D76" s="4" t="s">
        <v>173</v>
      </c>
      <c r="E76" s="4" t="s">
        <v>660</v>
      </c>
      <c r="F76" s="23" t="s">
        <v>194</v>
      </c>
      <c r="G76" s="135"/>
      <c r="H76" s="135"/>
      <c r="I76" s="56">
        <v>0</v>
      </c>
      <c r="J76" s="56">
        <v>3500</v>
      </c>
      <c r="K76" s="56">
        <f>I76+J76</f>
        <v>3500</v>
      </c>
    </row>
    <row r="77" spans="1:11" ht="31.5" customHeight="1">
      <c r="A77" s="287" t="s">
        <v>670</v>
      </c>
      <c r="B77" s="287"/>
      <c r="C77" s="4" t="s">
        <v>224</v>
      </c>
      <c r="D77" s="4" t="s">
        <v>173</v>
      </c>
      <c r="E77" s="4" t="s">
        <v>660</v>
      </c>
      <c r="F77" s="23" t="s">
        <v>671</v>
      </c>
      <c r="G77" s="66"/>
      <c r="H77" s="66"/>
      <c r="I77" s="66">
        <v>634.7</v>
      </c>
      <c r="J77" s="66">
        <v>0</v>
      </c>
      <c r="K77" s="66">
        <f>I77+J77</f>
        <v>634.7</v>
      </c>
    </row>
    <row r="78" spans="1:12" s="283" customFormat="1" ht="15.75">
      <c r="A78" s="301" t="s">
        <v>374</v>
      </c>
      <c r="B78" s="301"/>
      <c r="C78" s="15" t="s">
        <v>224</v>
      </c>
      <c r="D78" s="15" t="s">
        <v>175</v>
      </c>
      <c r="E78" s="15"/>
      <c r="F78" s="15"/>
      <c r="G78" s="63"/>
      <c r="H78" s="63"/>
      <c r="I78" s="63">
        <f>I80+I81</f>
        <v>6321.8</v>
      </c>
      <c r="J78" s="63">
        <f>J80+J81</f>
        <v>0</v>
      </c>
      <c r="K78" s="63">
        <f>K80+K81</f>
        <v>6321.8</v>
      </c>
      <c r="L78" s="268"/>
    </row>
    <row r="79" spans="1:11" ht="35.25" customHeight="1">
      <c r="A79" s="287" t="s">
        <v>633</v>
      </c>
      <c r="B79" s="287"/>
      <c r="C79" s="4" t="s">
        <v>224</v>
      </c>
      <c r="D79" s="4" t="s">
        <v>175</v>
      </c>
      <c r="E79" s="4" t="s">
        <v>660</v>
      </c>
      <c r="F79" s="23"/>
      <c r="G79" s="135"/>
      <c r="H79" s="135"/>
      <c r="I79" s="66"/>
      <c r="J79" s="66"/>
      <c r="K79" s="66"/>
    </row>
    <row r="80" spans="1:11" ht="75" customHeight="1">
      <c r="A80" s="290" t="s">
        <v>157</v>
      </c>
      <c r="B80" s="287"/>
      <c r="C80" s="4" t="s">
        <v>224</v>
      </c>
      <c r="D80" s="4" t="s">
        <v>175</v>
      </c>
      <c r="E80" s="4" t="s">
        <v>660</v>
      </c>
      <c r="F80" s="23" t="s">
        <v>152</v>
      </c>
      <c r="G80" s="135"/>
      <c r="H80" s="135"/>
      <c r="I80" s="66">
        <v>638</v>
      </c>
      <c r="J80" s="66">
        <v>0</v>
      </c>
      <c r="K80" s="56">
        <f>I80+J80</f>
        <v>638</v>
      </c>
    </row>
    <row r="81" spans="1:11" ht="30.75" customHeight="1">
      <c r="A81" s="287" t="s">
        <v>153</v>
      </c>
      <c r="B81" s="287"/>
      <c r="C81" s="4" t="s">
        <v>224</v>
      </c>
      <c r="D81" s="4" t="s">
        <v>175</v>
      </c>
      <c r="E81" s="4" t="s">
        <v>660</v>
      </c>
      <c r="F81" s="23" t="s">
        <v>154</v>
      </c>
      <c r="G81" s="135"/>
      <c r="H81" s="135"/>
      <c r="I81" s="66">
        <v>5683.8</v>
      </c>
      <c r="J81" s="66">
        <v>0</v>
      </c>
      <c r="K81" s="56">
        <f>I81+J81</f>
        <v>5683.8</v>
      </c>
    </row>
    <row r="82" spans="1:11" ht="31.5" hidden="1">
      <c r="A82" s="287" t="s">
        <v>669</v>
      </c>
      <c r="B82" s="287"/>
      <c r="C82" s="4" t="s">
        <v>224</v>
      </c>
      <c r="D82" s="4" t="s">
        <v>175</v>
      </c>
      <c r="E82" s="4" t="s">
        <v>660</v>
      </c>
      <c r="F82" s="23" t="s">
        <v>634</v>
      </c>
      <c r="G82" s="135"/>
      <c r="H82" s="135"/>
      <c r="I82" s="66">
        <v>0</v>
      </c>
      <c r="J82" s="66">
        <v>0</v>
      </c>
      <c r="K82" s="56">
        <f>I82+J82</f>
        <v>0</v>
      </c>
    </row>
    <row r="83" spans="1:11" ht="18.75" customHeight="1">
      <c r="A83" s="311" t="s">
        <v>235</v>
      </c>
      <c r="B83" s="311"/>
      <c r="C83" s="309" t="s">
        <v>236</v>
      </c>
      <c r="D83" s="309" t="s">
        <v>379</v>
      </c>
      <c r="E83" s="22"/>
      <c r="F83" s="22"/>
      <c r="G83" s="62" t="e">
        <f>#REF!+#REF!+#REF!+G90+#REF!</f>
        <v>#REF!</v>
      </c>
      <c r="H83" s="62" t="e">
        <f>#REF!+#REF!+#REF!+H90+#REF!</f>
        <v>#REF!</v>
      </c>
      <c r="I83" s="62">
        <f>I90+I84+I87</f>
        <v>3092.9</v>
      </c>
      <c r="J83" s="62">
        <f>J90+J84+J87</f>
        <v>0</v>
      </c>
      <c r="K83" s="62">
        <f>K90+K84+K87</f>
        <v>3092.9</v>
      </c>
    </row>
    <row r="84" spans="1:11" ht="15.75" hidden="1">
      <c r="A84" s="288" t="s">
        <v>237</v>
      </c>
      <c r="B84" s="288"/>
      <c r="C84" s="15" t="s">
        <v>236</v>
      </c>
      <c r="D84" s="15" t="s">
        <v>172</v>
      </c>
      <c r="E84" s="15"/>
      <c r="F84" s="15"/>
      <c r="G84" s="63" t="e">
        <f>#REF!+#REF!+#REF!+#REF!+#REF!+#REF!+#REF!+#REF!+#REF!</f>
        <v>#REF!</v>
      </c>
      <c r="H84" s="63" t="e">
        <f>#REF!+#REF!+#REF!+#REF!+#REF!+#REF!+#REF!+#REF!+#REF!</f>
        <v>#REF!</v>
      </c>
      <c r="I84" s="63">
        <f>I86</f>
        <v>0</v>
      </c>
      <c r="J84" s="63">
        <f>J86</f>
        <v>0</v>
      </c>
      <c r="K84" s="63">
        <f>I84+J84</f>
        <v>0</v>
      </c>
    </row>
    <row r="85" spans="1:11" ht="31.5" hidden="1">
      <c r="A85" s="287" t="s">
        <v>633</v>
      </c>
      <c r="B85" s="287"/>
      <c r="C85" s="23" t="s">
        <v>236</v>
      </c>
      <c r="D85" s="23" t="s">
        <v>172</v>
      </c>
      <c r="E85" s="4" t="s">
        <v>660</v>
      </c>
      <c r="F85" s="23"/>
      <c r="G85" s="66"/>
      <c r="H85" s="66"/>
      <c r="I85" s="66"/>
      <c r="J85" s="66"/>
      <c r="K85" s="66"/>
    </row>
    <row r="86" spans="1:11" ht="31.5" hidden="1">
      <c r="A86" s="287" t="s">
        <v>153</v>
      </c>
      <c r="B86" s="287"/>
      <c r="C86" s="23" t="s">
        <v>236</v>
      </c>
      <c r="D86" s="23" t="s">
        <v>172</v>
      </c>
      <c r="E86" s="4" t="s">
        <v>660</v>
      </c>
      <c r="F86" s="23" t="s">
        <v>154</v>
      </c>
      <c r="G86" s="74"/>
      <c r="H86" s="74"/>
      <c r="I86" s="66">
        <v>0</v>
      </c>
      <c r="J86" s="66">
        <v>0</v>
      </c>
      <c r="K86" s="66">
        <f>I86+J86</f>
        <v>0</v>
      </c>
    </row>
    <row r="87" spans="1:11" ht="15.75">
      <c r="A87" s="288" t="s">
        <v>243</v>
      </c>
      <c r="B87" s="288"/>
      <c r="C87" s="15" t="s">
        <v>236</v>
      </c>
      <c r="D87" s="15" t="s">
        <v>173</v>
      </c>
      <c r="E87" s="15"/>
      <c r="F87" s="15"/>
      <c r="G87" s="63" t="e">
        <f>#REF!+#REF!+#REF!+#REF!+#REF!+#REF!+#REF!+#REF!+#REF!</f>
        <v>#REF!</v>
      </c>
      <c r="H87" s="63" t="e">
        <f>#REF!+#REF!+#REF!+#REF!+#REF!+#REF!+#REF!+#REF!+#REF!</f>
        <v>#REF!</v>
      </c>
      <c r="I87" s="63">
        <f>I89</f>
        <v>330</v>
      </c>
      <c r="J87" s="63">
        <f>J89</f>
        <v>0</v>
      </c>
      <c r="K87" s="63">
        <f>K89</f>
        <v>330</v>
      </c>
    </row>
    <row r="88" spans="1:11" ht="31.5">
      <c r="A88" s="287" t="s">
        <v>633</v>
      </c>
      <c r="B88" s="287"/>
      <c r="C88" s="23" t="s">
        <v>236</v>
      </c>
      <c r="D88" s="23" t="s">
        <v>173</v>
      </c>
      <c r="E88" s="4" t="s">
        <v>663</v>
      </c>
      <c r="F88" s="23"/>
      <c r="G88" s="74"/>
      <c r="H88" s="74"/>
      <c r="I88" s="66"/>
      <c r="J88" s="66"/>
      <c r="K88" s="66"/>
    </row>
    <row r="89" spans="1:11" ht="31.5">
      <c r="A89" s="287" t="s">
        <v>153</v>
      </c>
      <c r="B89" s="287"/>
      <c r="C89" s="23" t="s">
        <v>236</v>
      </c>
      <c r="D89" s="23" t="s">
        <v>173</v>
      </c>
      <c r="E89" s="4" t="s">
        <v>663</v>
      </c>
      <c r="F89" s="23" t="s">
        <v>154</v>
      </c>
      <c r="G89" s="74"/>
      <c r="H89" s="74"/>
      <c r="I89" s="66">
        <v>330</v>
      </c>
      <c r="J89" s="66">
        <v>0</v>
      </c>
      <c r="K89" s="66">
        <f>I89+J89</f>
        <v>330</v>
      </c>
    </row>
    <row r="90" spans="1:11" ht="15.75">
      <c r="A90" s="288" t="s">
        <v>676</v>
      </c>
      <c r="B90" s="288"/>
      <c r="C90" s="15" t="s">
        <v>236</v>
      </c>
      <c r="D90" s="15" t="s">
        <v>236</v>
      </c>
      <c r="E90" s="15"/>
      <c r="F90" s="15"/>
      <c r="G90" s="63" t="e">
        <f>#REF!+#REF!+#REF!+#REF!+#REF!+#REF!+#REF!+#REF!+#REF!</f>
        <v>#REF!</v>
      </c>
      <c r="H90" s="63" t="e">
        <f>#REF!+#REF!+#REF!+#REF!+#REF!+#REF!+#REF!+#REF!+#REF!</f>
        <v>#REF!</v>
      </c>
      <c r="I90" s="63">
        <f>I92+I94+I93</f>
        <v>2762.9</v>
      </c>
      <c r="J90" s="63">
        <f>J92+J94+J93</f>
        <v>0</v>
      </c>
      <c r="K90" s="63">
        <f>I90+J90</f>
        <v>2762.9</v>
      </c>
    </row>
    <row r="91" spans="1:11" ht="34.5" customHeight="1">
      <c r="A91" s="287" t="s">
        <v>633</v>
      </c>
      <c r="B91" s="287"/>
      <c r="C91" s="23" t="s">
        <v>236</v>
      </c>
      <c r="D91" s="23" t="s">
        <v>236</v>
      </c>
      <c r="E91" s="4" t="s">
        <v>660</v>
      </c>
      <c r="F91" s="23"/>
      <c r="G91" s="66"/>
      <c r="H91" s="66"/>
      <c r="I91" s="66"/>
      <c r="J91" s="66"/>
      <c r="K91" s="66"/>
    </row>
    <row r="92" spans="1:11" ht="72" customHeight="1">
      <c r="A92" s="290" t="s">
        <v>157</v>
      </c>
      <c r="B92" s="290"/>
      <c r="C92" s="23" t="s">
        <v>236</v>
      </c>
      <c r="D92" s="23" t="s">
        <v>236</v>
      </c>
      <c r="E92" s="4" t="s">
        <v>660</v>
      </c>
      <c r="F92" s="23" t="s">
        <v>152</v>
      </c>
      <c r="G92" s="135"/>
      <c r="H92" s="135"/>
      <c r="I92" s="66">
        <v>1171.5</v>
      </c>
      <c r="J92" s="66">
        <v>0</v>
      </c>
      <c r="K92" s="66">
        <f>I92+J92</f>
        <v>1171.5</v>
      </c>
    </row>
    <row r="93" spans="1:11" ht="36" customHeight="1">
      <c r="A93" s="287" t="s">
        <v>153</v>
      </c>
      <c r="B93" s="287"/>
      <c r="C93" s="23" t="s">
        <v>236</v>
      </c>
      <c r="D93" s="23" t="s">
        <v>236</v>
      </c>
      <c r="E93" s="4" t="s">
        <v>660</v>
      </c>
      <c r="F93" s="23" t="s">
        <v>154</v>
      </c>
      <c r="G93" s="74"/>
      <c r="H93" s="74"/>
      <c r="I93" s="66">
        <v>1554.4</v>
      </c>
      <c r="J93" s="66">
        <v>0</v>
      </c>
      <c r="K93" s="66">
        <f>I93+J93</f>
        <v>1554.4</v>
      </c>
    </row>
    <row r="94" spans="1:11" ht="19.5" customHeight="1">
      <c r="A94" s="290" t="s">
        <v>155</v>
      </c>
      <c r="B94" s="290"/>
      <c r="C94" s="23" t="s">
        <v>236</v>
      </c>
      <c r="D94" s="23" t="s">
        <v>236</v>
      </c>
      <c r="E94" s="4" t="s">
        <v>660</v>
      </c>
      <c r="F94" s="23" t="s">
        <v>156</v>
      </c>
      <c r="G94" s="135"/>
      <c r="H94" s="135"/>
      <c r="I94" s="66">
        <v>37</v>
      </c>
      <c r="J94" s="66">
        <v>0</v>
      </c>
      <c r="K94" s="66">
        <f>I94+J94</f>
        <v>37</v>
      </c>
    </row>
    <row r="95" spans="1:11" ht="18.75">
      <c r="A95" s="311" t="s">
        <v>420</v>
      </c>
      <c r="B95" s="311"/>
      <c r="C95" s="309" t="s">
        <v>226</v>
      </c>
      <c r="D95" s="309" t="s">
        <v>379</v>
      </c>
      <c r="E95" s="20"/>
      <c r="F95" s="20"/>
      <c r="G95" s="72" t="e">
        <f>G96</f>
        <v>#REF!</v>
      </c>
      <c r="H95" s="72" t="e">
        <f>H96</f>
        <v>#REF!</v>
      </c>
      <c r="I95" s="62">
        <f>I96</f>
        <v>3235.5</v>
      </c>
      <c r="J95" s="62">
        <f>J96</f>
        <v>0</v>
      </c>
      <c r="K95" s="62">
        <f>K96</f>
        <v>3235.5</v>
      </c>
    </row>
    <row r="96" spans="1:11" ht="15.75">
      <c r="A96" s="288" t="s">
        <v>265</v>
      </c>
      <c r="B96" s="288"/>
      <c r="C96" s="15" t="s">
        <v>226</v>
      </c>
      <c r="D96" s="15" t="s">
        <v>172</v>
      </c>
      <c r="E96" s="15"/>
      <c r="F96" s="15"/>
      <c r="G96" s="63" t="e">
        <f>#REF!+#REF!+#REF!+#REF!+#REF!+#REF!+#REF!</f>
        <v>#REF!</v>
      </c>
      <c r="H96" s="63" t="e">
        <f>#REF!+#REF!+#REF!+#REF!+#REF!+#REF!+#REF!</f>
        <v>#REF!</v>
      </c>
      <c r="I96" s="63">
        <f>I98+I99+I100</f>
        <v>3235.5</v>
      </c>
      <c r="J96" s="63">
        <f>J98+J99+J100</f>
        <v>0</v>
      </c>
      <c r="K96" s="63">
        <f>K98+K99+K100</f>
        <v>3235.5</v>
      </c>
    </row>
    <row r="97" spans="1:11" s="268" customFormat="1" ht="31.5">
      <c r="A97" s="287" t="s">
        <v>633</v>
      </c>
      <c r="B97" s="287"/>
      <c r="C97" s="23" t="s">
        <v>226</v>
      </c>
      <c r="D97" s="23" t="s">
        <v>172</v>
      </c>
      <c r="E97" s="4" t="s">
        <v>660</v>
      </c>
      <c r="F97" s="23"/>
      <c r="G97" s="66"/>
      <c r="H97" s="66"/>
      <c r="I97" s="66"/>
      <c r="J97" s="66"/>
      <c r="K97" s="66"/>
    </row>
    <row r="98" spans="1:11" s="268" customFormat="1" ht="63">
      <c r="A98" s="290" t="s">
        <v>157</v>
      </c>
      <c r="B98" s="290"/>
      <c r="C98" s="23" t="s">
        <v>226</v>
      </c>
      <c r="D98" s="23" t="s">
        <v>172</v>
      </c>
      <c r="E98" s="4" t="s">
        <v>660</v>
      </c>
      <c r="F98" s="23" t="s">
        <v>152</v>
      </c>
      <c r="G98" s="66"/>
      <c r="H98" s="66"/>
      <c r="I98" s="66">
        <v>1781.1</v>
      </c>
      <c r="J98" s="66">
        <v>0</v>
      </c>
      <c r="K98" s="56">
        <f>I98+J98</f>
        <v>1781.1</v>
      </c>
    </row>
    <row r="99" spans="1:11" s="268" customFormat="1" ht="31.5">
      <c r="A99" s="290" t="s">
        <v>153</v>
      </c>
      <c r="B99" s="290"/>
      <c r="C99" s="23" t="s">
        <v>226</v>
      </c>
      <c r="D99" s="23" t="s">
        <v>172</v>
      </c>
      <c r="E99" s="4" t="s">
        <v>660</v>
      </c>
      <c r="F99" s="23" t="s">
        <v>154</v>
      </c>
      <c r="G99" s="66"/>
      <c r="H99" s="66"/>
      <c r="I99" s="66">
        <v>1354</v>
      </c>
      <c r="J99" s="66">
        <v>0</v>
      </c>
      <c r="K99" s="66">
        <f>I99+J99</f>
        <v>1354</v>
      </c>
    </row>
    <row r="100" spans="1:11" s="268" customFormat="1" ht="15.75">
      <c r="A100" s="286" t="s">
        <v>155</v>
      </c>
      <c r="B100" s="286"/>
      <c r="C100" s="23" t="s">
        <v>226</v>
      </c>
      <c r="D100" s="23" t="s">
        <v>172</v>
      </c>
      <c r="E100" s="4" t="s">
        <v>660</v>
      </c>
      <c r="F100" s="23" t="s">
        <v>156</v>
      </c>
      <c r="G100" s="66"/>
      <c r="H100" s="66"/>
      <c r="I100" s="66">
        <v>100.4</v>
      </c>
      <c r="J100" s="66">
        <v>0</v>
      </c>
      <c r="K100" s="66">
        <f>I100+J100</f>
        <v>100.4</v>
      </c>
    </row>
    <row r="101" spans="1:11" ht="20.25">
      <c r="A101" s="311" t="s">
        <v>284</v>
      </c>
      <c r="B101" s="311"/>
      <c r="C101" s="309" t="s">
        <v>285</v>
      </c>
      <c r="D101" s="309" t="s">
        <v>379</v>
      </c>
      <c r="E101" s="22"/>
      <c r="F101" s="22"/>
      <c r="G101" s="62" t="e">
        <f>#REF!+G105+#REF!</f>
        <v>#REF!</v>
      </c>
      <c r="H101" s="62" t="e">
        <f>#REF!+H105+#REF!</f>
        <v>#REF!</v>
      </c>
      <c r="I101" s="62">
        <f>I105+I102</f>
        <v>576</v>
      </c>
      <c r="J101" s="62">
        <f>J105+J102</f>
        <v>0</v>
      </c>
      <c r="K101" s="62">
        <f>K105+K102</f>
        <v>576</v>
      </c>
    </row>
    <row r="102" spans="1:11" ht="15.75">
      <c r="A102" s="288" t="s">
        <v>655</v>
      </c>
      <c r="B102" s="288"/>
      <c r="C102" s="15" t="s">
        <v>285</v>
      </c>
      <c r="D102" s="15" t="s">
        <v>172</v>
      </c>
      <c r="E102" s="15"/>
      <c r="F102" s="15"/>
      <c r="G102" s="63" t="e">
        <f>#REF!+#REF!+#REF!+#REF!+#REF!+#REF!</f>
        <v>#REF!</v>
      </c>
      <c r="H102" s="63" t="e">
        <f>#REF!+#REF!+#REF!+#REF!+#REF!+#REF!</f>
        <v>#REF!</v>
      </c>
      <c r="I102" s="63">
        <f>I104</f>
        <v>126</v>
      </c>
      <c r="J102" s="63">
        <f>J104</f>
        <v>0</v>
      </c>
      <c r="K102" s="63">
        <f>K104</f>
        <v>126</v>
      </c>
    </row>
    <row r="103" spans="1:11" ht="31.5">
      <c r="A103" s="287" t="s">
        <v>633</v>
      </c>
      <c r="B103" s="275"/>
      <c r="C103" s="23" t="s">
        <v>285</v>
      </c>
      <c r="D103" s="23" t="s">
        <v>172</v>
      </c>
      <c r="E103" s="4" t="s">
        <v>660</v>
      </c>
      <c r="F103" s="23"/>
      <c r="G103" s="66"/>
      <c r="H103" s="66"/>
      <c r="I103" s="66"/>
      <c r="J103" s="66"/>
      <c r="K103" s="66"/>
    </row>
    <row r="104" spans="1:11" ht="15.75">
      <c r="A104" s="277" t="s">
        <v>656</v>
      </c>
      <c r="B104" s="277"/>
      <c r="C104" s="23" t="s">
        <v>285</v>
      </c>
      <c r="D104" s="23" t="s">
        <v>172</v>
      </c>
      <c r="E104" s="4" t="s">
        <v>660</v>
      </c>
      <c r="F104" s="23" t="s">
        <v>159</v>
      </c>
      <c r="G104" s="66"/>
      <c r="H104" s="66"/>
      <c r="I104" s="66">
        <v>126</v>
      </c>
      <c r="J104" s="66">
        <v>0</v>
      </c>
      <c r="K104" s="66">
        <f>I104+J104</f>
        <v>126</v>
      </c>
    </row>
    <row r="105" spans="1:11" ht="15.75">
      <c r="A105" s="288" t="s">
        <v>294</v>
      </c>
      <c r="B105" s="288"/>
      <c r="C105" s="15" t="s">
        <v>285</v>
      </c>
      <c r="D105" s="15" t="s">
        <v>175</v>
      </c>
      <c r="E105" s="15"/>
      <c r="F105" s="15"/>
      <c r="G105" s="63" t="e">
        <f>#REF!+#REF!+#REF!+#REF!+#REF!+#REF!</f>
        <v>#REF!</v>
      </c>
      <c r="H105" s="63" t="e">
        <f>#REF!+#REF!+#REF!+#REF!+#REF!+#REF!</f>
        <v>#REF!</v>
      </c>
      <c r="I105" s="63">
        <f>I107</f>
        <v>450</v>
      </c>
      <c r="J105" s="63">
        <f>J107</f>
        <v>0</v>
      </c>
      <c r="K105" s="63">
        <f>I105+J105</f>
        <v>450</v>
      </c>
    </row>
    <row r="106" spans="1:11" s="268" customFormat="1" ht="63">
      <c r="A106" s="277" t="s">
        <v>678</v>
      </c>
      <c r="B106" s="277"/>
      <c r="C106" s="23" t="s">
        <v>285</v>
      </c>
      <c r="D106" s="23" t="s">
        <v>175</v>
      </c>
      <c r="E106" s="23" t="s">
        <v>662</v>
      </c>
      <c r="F106" s="23"/>
      <c r="G106" s="66"/>
      <c r="H106" s="66"/>
      <c r="I106" s="66"/>
      <c r="J106" s="66"/>
      <c r="K106" s="56"/>
    </row>
    <row r="107" spans="1:11" s="268" customFormat="1" ht="15.75">
      <c r="A107" s="275" t="s">
        <v>158</v>
      </c>
      <c r="B107" s="275"/>
      <c r="C107" s="23" t="s">
        <v>285</v>
      </c>
      <c r="D107" s="23" t="s">
        <v>175</v>
      </c>
      <c r="E107" s="23" t="s">
        <v>662</v>
      </c>
      <c r="F107" s="23" t="s">
        <v>159</v>
      </c>
      <c r="G107" s="66"/>
      <c r="H107" s="66"/>
      <c r="I107" s="66">
        <v>450</v>
      </c>
      <c r="J107" s="66">
        <v>0</v>
      </c>
      <c r="K107" s="56">
        <f>I107+J107</f>
        <v>450</v>
      </c>
    </row>
    <row r="108" spans="1:11" ht="20.25">
      <c r="A108" s="311" t="s">
        <v>283</v>
      </c>
      <c r="B108" s="285"/>
      <c r="C108" s="309" t="s">
        <v>206</v>
      </c>
      <c r="D108" s="309" t="s">
        <v>379</v>
      </c>
      <c r="E108" s="22"/>
      <c r="F108" s="22"/>
      <c r="G108" s="62" t="e">
        <f>G109</f>
        <v>#REF!</v>
      </c>
      <c r="H108" s="62" t="e">
        <f>H109</f>
        <v>#REF!</v>
      </c>
      <c r="I108" s="62">
        <f>I109</f>
        <v>118.6</v>
      </c>
      <c r="J108" s="62">
        <f>J109</f>
        <v>0</v>
      </c>
      <c r="K108" s="62">
        <f>K109</f>
        <v>118.6</v>
      </c>
    </row>
    <row r="109" spans="1:11" ht="15.75">
      <c r="A109" s="288" t="s">
        <v>396</v>
      </c>
      <c r="B109" s="288"/>
      <c r="C109" s="15" t="s">
        <v>206</v>
      </c>
      <c r="D109" s="15" t="s">
        <v>173</v>
      </c>
      <c r="E109" s="15"/>
      <c r="F109" s="15"/>
      <c r="G109" s="63" t="e">
        <f>G111+#REF!+#REF!+#REF!+#REF!</f>
        <v>#REF!</v>
      </c>
      <c r="H109" s="63" t="e">
        <f>H111+#REF!+#REF!+#REF!+#REF!</f>
        <v>#REF!</v>
      </c>
      <c r="I109" s="63">
        <f>I111</f>
        <v>118.6</v>
      </c>
      <c r="J109" s="63">
        <f>J111</f>
        <v>0</v>
      </c>
      <c r="K109" s="63">
        <f>I109+J109</f>
        <v>118.6</v>
      </c>
    </row>
    <row r="110" spans="1:11" ht="31.5">
      <c r="A110" s="287" t="s">
        <v>633</v>
      </c>
      <c r="B110" s="287"/>
      <c r="C110" s="4" t="s">
        <v>206</v>
      </c>
      <c r="D110" s="4" t="s">
        <v>173</v>
      </c>
      <c r="E110" s="4" t="s">
        <v>660</v>
      </c>
      <c r="F110" s="23"/>
      <c r="G110" s="56"/>
      <c r="H110" s="56"/>
      <c r="I110" s="56"/>
      <c r="J110" s="56"/>
      <c r="K110" s="56"/>
    </row>
    <row r="111" spans="1:11" ht="15.75">
      <c r="A111" s="290" t="s">
        <v>304</v>
      </c>
      <c r="B111" s="290"/>
      <c r="C111" s="4" t="s">
        <v>206</v>
      </c>
      <c r="D111" s="4" t="s">
        <v>173</v>
      </c>
      <c r="E111" s="4" t="s">
        <v>660</v>
      </c>
      <c r="F111" s="23" t="s">
        <v>194</v>
      </c>
      <c r="G111" s="56">
        <v>1789.1</v>
      </c>
      <c r="H111" s="56">
        <f>1640+340.8+985.6</f>
        <v>2966.4</v>
      </c>
      <c r="I111" s="56">
        <v>118.6</v>
      </c>
      <c r="J111" s="56">
        <v>0</v>
      </c>
      <c r="K111" s="56">
        <f>I111+J111</f>
        <v>118.6</v>
      </c>
    </row>
    <row r="112" spans="1:11" ht="18.75">
      <c r="A112" s="333" t="s">
        <v>672</v>
      </c>
      <c r="B112" s="333"/>
      <c r="C112" s="333"/>
      <c r="D112" s="333"/>
      <c r="E112" s="333"/>
      <c r="F112" s="333"/>
      <c r="G112" s="310" t="e">
        <f>#REF!+#REF!+G108+G101+G95+G83+#REF!+G57+G44+#REF!+G9</f>
        <v>#REF!</v>
      </c>
      <c r="H112" s="310" t="e">
        <f>#REF!+#REF!+H108+H101+H95+H83+#REF!+H57+H44+#REF!+H9</f>
        <v>#REF!</v>
      </c>
      <c r="I112" s="310">
        <f>I8</f>
        <v>24723.7</v>
      </c>
      <c r="J112" s="310">
        <f>J8</f>
        <v>4085</v>
      </c>
      <c r="K112" s="310">
        <f>K8</f>
        <v>28808.7</v>
      </c>
    </row>
    <row r="113" spans="1:11" ht="18.75">
      <c r="A113" s="316"/>
      <c r="B113" s="316"/>
      <c r="C113" s="316"/>
      <c r="D113" s="316"/>
      <c r="E113" s="316"/>
      <c r="F113" s="316"/>
      <c r="G113" s="317"/>
      <c r="H113" s="317"/>
      <c r="I113" s="317"/>
      <c r="J113" s="317"/>
      <c r="K113" s="317"/>
    </row>
    <row r="114" spans="1:11" ht="31.5">
      <c r="A114" s="8" t="s">
        <v>666</v>
      </c>
      <c r="B114" s="8"/>
      <c r="C114" s="323"/>
      <c r="D114" s="323"/>
      <c r="E114" s="323"/>
      <c r="F114" s="274"/>
      <c r="G114" s="274"/>
      <c r="H114" s="272"/>
      <c r="I114" s="272"/>
      <c r="J114" s="331" t="s">
        <v>679</v>
      </c>
      <c r="K114" s="331"/>
    </row>
  </sheetData>
  <sheetProtection/>
  <mergeCells count="10">
    <mergeCell ref="C114:E114"/>
    <mergeCell ref="J114:K114"/>
    <mergeCell ref="I1:K1"/>
    <mergeCell ref="I2:K2"/>
    <mergeCell ref="R2:X2"/>
    <mergeCell ref="C3:G3"/>
    <mergeCell ref="P3:Y3"/>
    <mergeCell ref="A4:K4"/>
    <mergeCell ref="A5:G5"/>
    <mergeCell ref="A112:F112"/>
  </mergeCells>
  <printOptions/>
  <pageMargins left="0.7874015748031497" right="0.3937007874015748" top="0.3937007874015748" bottom="0.1968503937007874" header="0" footer="0"/>
  <pageSetup fitToHeight="0" fitToWidth="1" horizontalDpi="600" verticalDpi="600" orientation="portrait" paperSize="9" scale="60" r:id="rId1"/>
  <rowBreaks count="2" manualBreakCount="2">
    <brk id="28" max="10" man="1"/>
    <brk id="10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tabSelected="1" view="pageBreakPreview" zoomScale="75" zoomScaleSheetLayoutView="75" zoomScalePageLayoutView="0" workbookViewId="0" topLeftCell="A34">
      <selection activeCell="P58" sqref="P58"/>
    </sheetView>
  </sheetViews>
  <sheetFormatPr defaultColWidth="9.140625" defaultRowHeight="12.75"/>
  <cols>
    <col min="1" max="1" width="62.28125" style="1" customWidth="1"/>
    <col min="2" max="2" width="5.421875" style="1" hidden="1" customWidth="1"/>
    <col min="3" max="3" width="5.57421875" style="1" customWidth="1"/>
    <col min="4" max="4" width="5.7109375" style="1" customWidth="1"/>
    <col min="5" max="5" width="12.00390625" style="1" bestFit="1" customWidth="1"/>
    <col min="6" max="6" width="6.421875" style="1" customWidth="1"/>
    <col min="7" max="8" width="14.140625" style="1" hidden="1" customWidth="1"/>
    <col min="9" max="9" width="17.140625" style="1" customWidth="1"/>
    <col min="10" max="10" width="17.00390625" style="1" customWidth="1"/>
    <col min="11" max="11" width="19.7109375" style="1" customWidth="1"/>
    <col min="12" max="15" width="9.140625" style="1" customWidth="1"/>
    <col min="16" max="16" width="43.7109375" style="1" customWidth="1"/>
    <col min="17" max="16384" width="9.140625" style="1" customWidth="1"/>
  </cols>
  <sheetData>
    <row r="1" spans="3:12" ht="15.75">
      <c r="C1" s="273"/>
      <c r="D1" s="273"/>
      <c r="E1" s="273"/>
      <c r="F1" s="273"/>
      <c r="G1" s="273"/>
      <c r="H1" s="273"/>
      <c r="I1" s="331" t="s">
        <v>680</v>
      </c>
      <c r="J1" s="331"/>
      <c r="K1" s="331"/>
      <c r="L1" s="145"/>
    </row>
    <row r="2" spans="3:24" ht="72" customHeight="1">
      <c r="C2" s="296"/>
      <c r="D2" s="296"/>
      <c r="E2" s="296"/>
      <c r="F2" s="296"/>
      <c r="G2" s="296"/>
      <c r="H2" s="296"/>
      <c r="I2" s="332" t="s">
        <v>673</v>
      </c>
      <c r="J2" s="332"/>
      <c r="K2" s="332"/>
      <c r="L2" s="145"/>
      <c r="P2" s="273"/>
      <c r="Q2" s="273"/>
      <c r="R2" s="331" t="s">
        <v>165</v>
      </c>
      <c r="S2" s="331"/>
      <c r="T2" s="331"/>
      <c r="U2" s="331"/>
      <c r="V2" s="331"/>
      <c r="W2" s="331"/>
      <c r="X2" s="331"/>
    </row>
    <row r="3" spans="3:25" ht="15.75">
      <c r="C3" s="323"/>
      <c r="D3" s="323"/>
      <c r="E3" s="323"/>
      <c r="F3" s="323"/>
      <c r="G3" s="323"/>
      <c r="H3" s="270"/>
      <c r="I3" s="307"/>
      <c r="J3" s="307"/>
      <c r="K3" s="307"/>
      <c r="L3" s="307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11" ht="54" customHeight="1">
      <c r="A4" s="326" t="s">
        <v>681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9" ht="15.75">
      <c r="A5" s="324"/>
      <c r="B5" s="324"/>
      <c r="C5" s="324"/>
      <c r="D5" s="324"/>
      <c r="E5" s="324"/>
      <c r="F5" s="324"/>
      <c r="G5" s="324"/>
      <c r="H5" s="271"/>
      <c r="I5" s="271"/>
    </row>
    <row r="6" spans="5:11" ht="15.75" customHeight="1">
      <c r="E6" s="9"/>
      <c r="F6" s="9"/>
      <c r="G6" s="269"/>
      <c r="H6" s="269"/>
      <c r="I6" s="269"/>
      <c r="J6" s="219"/>
      <c r="K6" s="219" t="s">
        <v>308</v>
      </c>
    </row>
    <row r="7" spans="1:11" ht="171" customHeight="1">
      <c r="A7" s="284" t="s">
        <v>167</v>
      </c>
      <c r="B7" s="80" t="s">
        <v>164</v>
      </c>
      <c r="C7" s="80" t="s">
        <v>168</v>
      </c>
      <c r="D7" s="81" t="s">
        <v>169</v>
      </c>
      <c r="E7" s="80" t="s">
        <v>657</v>
      </c>
      <c r="F7" s="80" t="s">
        <v>658</v>
      </c>
      <c r="G7" s="41" t="s">
        <v>486</v>
      </c>
      <c r="H7" s="41" t="s">
        <v>498</v>
      </c>
      <c r="I7" s="41" t="s">
        <v>664</v>
      </c>
      <c r="J7" s="41" t="s">
        <v>498</v>
      </c>
      <c r="K7" s="41" t="s">
        <v>665</v>
      </c>
    </row>
    <row r="8" spans="1:11" ht="37.5" customHeight="1" hidden="1">
      <c r="A8" s="292" t="s">
        <v>667</v>
      </c>
      <c r="B8" s="292">
        <v>964</v>
      </c>
      <c r="C8" s="293"/>
      <c r="D8" s="294"/>
      <c r="E8" s="293"/>
      <c r="F8" s="293"/>
      <c r="G8" s="295"/>
      <c r="H8" s="295"/>
      <c r="I8" s="308">
        <f>I9+I35+I40+I44+I57+I83+I95+I101+I108</f>
        <v>24723.7</v>
      </c>
      <c r="J8" s="308">
        <f>J9+J35+J40+J44+J57+J83+J95+J101+J108</f>
        <v>4085</v>
      </c>
      <c r="K8" s="308">
        <f>K9+K35+K40+K44+K57+K83+K95+K101+K108</f>
        <v>28808.7</v>
      </c>
    </row>
    <row r="9" spans="1:11" s="5" customFormat="1" ht="18.75">
      <c r="A9" s="311" t="s">
        <v>176</v>
      </c>
      <c r="B9" s="311"/>
      <c r="C9" s="309" t="s">
        <v>172</v>
      </c>
      <c r="D9" s="309" t="s">
        <v>379</v>
      </c>
      <c r="E9" s="20"/>
      <c r="F9" s="20"/>
      <c r="G9" s="72" t="e">
        <f>#REF!+G13+#REF!+G22+G25+#REF!+#REF!</f>
        <v>#REF!</v>
      </c>
      <c r="H9" s="72" t="e">
        <f>#REF!+H13+#REF!+H22+H25+#REF!+#REF!</f>
        <v>#REF!</v>
      </c>
      <c r="I9" s="62">
        <f>I10+I13+I19+I22+I25</f>
        <v>4212.9</v>
      </c>
      <c r="J9" s="62">
        <f>J10+J13+J19+J22+J25</f>
        <v>585</v>
      </c>
      <c r="K9" s="62">
        <f>K10+K13+K19+K22+K25</f>
        <v>4797.9</v>
      </c>
    </row>
    <row r="10" spans="1:11" s="5" customFormat="1" ht="37.5" customHeight="1">
      <c r="A10" s="318" t="s">
        <v>502</v>
      </c>
      <c r="B10" s="14"/>
      <c r="C10" s="15" t="s">
        <v>172</v>
      </c>
      <c r="D10" s="15" t="s">
        <v>173</v>
      </c>
      <c r="E10" s="15"/>
      <c r="F10" s="15"/>
      <c r="G10" s="298"/>
      <c r="H10" s="298"/>
      <c r="I10" s="63">
        <f>I12</f>
        <v>586</v>
      </c>
      <c r="J10" s="63">
        <f>J12</f>
        <v>0</v>
      </c>
      <c r="K10" s="63">
        <f>I10+J10</f>
        <v>586</v>
      </c>
    </row>
    <row r="11" spans="1:17" s="5" customFormat="1" ht="49.5" customHeight="1">
      <c r="A11" s="275" t="s">
        <v>632</v>
      </c>
      <c r="B11" s="275"/>
      <c r="C11" s="4" t="s">
        <v>172</v>
      </c>
      <c r="D11" s="4" t="s">
        <v>173</v>
      </c>
      <c r="E11" s="4" t="s">
        <v>659</v>
      </c>
      <c r="F11" s="23"/>
      <c r="G11" s="63"/>
      <c r="H11" s="63"/>
      <c r="I11" s="66"/>
      <c r="J11" s="66"/>
      <c r="K11" s="66"/>
      <c r="Q11" s="297"/>
    </row>
    <row r="12" spans="1:11" s="5" customFormat="1" ht="72.75" customHeight="1">
      <c r="A12" s="290" t="s">
        <v>157</v>
      </c>
      <c r="B12" s="290"/>
      <c r="C12" s="4" t="s">
        <v>172</v>
      </c>
      <c r="D12" s="4" t="s">
        <v>173</v>
      </c>
      <c r="E12" s="4" t="s">
        <v>659</v>
      </c>
      <c r="F12" s="23" t="s">
        <v>152</v>
      </c>
      <c r="G12" s="63"/>
      <c r="H12" s="63"/>
      <c r="I12" s="66">
        <v>586</v>
      </c>
      <c r="J12" s="66">
        <v>0</v>
      </c>
      <c r="K12" s="66">
        <f>I12+J12</f>
        <v>586</v>
      </c>
    </row>
    <row r="13" spans="1:11" s="5" customFormat="1" ht="65.25" customHeight="1">
      <c r="A13" s="288" t="s">
        <v>677</v>
      </c>
      <c r="B13" s="299"/>
      <c r="C13" s="15" t="s">
        <v>172</v>
      </c>
      <c r="D13" s="15" t="s">
        <v>202</v>
      </c>
      <c r="E13" s="15"/>
      <c r="F13" s="15"/>
      <c r="G13" s="63" t="e">
        <f>#REF!+#REF!</f>
        <v>#REF!</v>
      </c>
      <c r="H13" s="63" t="e">
        <f>#REF!+#REF!</f>
        <v>#REF!</v>
      </c>
      <c r="I13" s="63">
        <f>I15+I16+I18</f>
        <v>2463.5</v>
      </c>
      <c r="J13" s="63">
        <f>J15+J16+J18</f>
        <v>585</v>
      </c>
      <c r="K13" s="63">
        <f>K15+K16+K18</f>
        <v>3048.5</v>
      </c>
    </row>
    <row r="14" spans="1:11" s="246" customFormat="1" ht="49.5" customHeight="1">
      <c r="A14" s="275" t="s">
        <v>632</v>
      </c>
      <c r="B14" s="275"/>
      <c r="C14" s="23" t="s">
        <v>172</v>
      </c>
      <c r="D14" s="23" t="s">
        <v>202</v>
      </c>
      <c r="E14" s="4" t="s">
        <v>659</v>
      </c>
      <c r="F14" s="138"/>
      <c r="G14" s="135"/>
      <c r="H14" s="135"/>
      <c r="I14" s="135"/>
      <c r="J14" s="135"/>
      <c r="K14" s="135"/>
    </row>
    <row r="15" spans="1:11" s="246" customFormat="1" ht="63.75" customHeight="1">
      <c r="A15" s="290" t="s">
        <v>157</v>
      </c>
      <c r="B15" s="290"/>
      <c r="C15" s="23" t="s">
        <v>172</v>
      </c>
      <c r="D15" s="23" t="s">
        <v>202</v>
      </c>
      <c r="E15" s="4" t="s">
        <v>659</v>
      </c>
      <c r="F15" s="23" t="s">
        <v>152</v>
      </c>
      <c r="G15" s="135"/>
      <c r="H15" s="135"/>
      <c r="I15" s="66">
        <v>1490.5</v>
      </c>
      <c r="J15" s="66">
        <v>0</v>
      </c>
      <c r="K15" s="66">
        <f>I15+J15</f>
        <v>1490.5</v>
      </c>
    </row>
    <row r="16" spans="1:11" s="246" customFormat="1" ht="33" customHeight="1">
      <c r="A16" s="287" t="s">
        <v>153</v>
      </c>
      <c r="B16" s="287"/>
      <c r="C16" s="23" t="s">
        <v>172</v>
      </c>
      <c r="D16" s="23" t="s">
        <v>202</v>
      </c>
      <c r="E16" s="4" t="s">
        <v>659</v>
      </c>
      <c r="F16" s="23" t="s">
        <v>154</v>
      </c>
      <c r="G16" s="66"/>
      <c r="H16" s="66"/>
      <c r="I16" s="66">
        <v>969</v>
      </c>
      <c r="J16" s="66">
        <v>585</v>
      </c>
      <c r="K16" s="66">
        <f>I16+J16</f>
        <v>1554</v>
      </c>
    </row>
    <row r="17" spans="1:11" s="246" customFormat="1" ht="33" customHeight="1">
      <c r="A17" s="287" t="s">
        <v>629</v>
      </c>
      <c r="B17" s="287"/>
      <c r="C17" s="23" t="s">
        <v>172</v>
      </c>
      <c r="D17" s="23" t="s">
        <v>202</v>
      </c>
      <c r="E17" s="4" t="s">
        <v>660</v>
      </c>
      <c r="F17" s="23"/>
      <c r="G17" s="56"/>
      <c r="H17" s="56"/>
      <c r="I17" s="56"/>
      <c r="J17" s="56"/>
      <c r="K17" s="56"/>
    </row>
    <row r="18" spans="1:11" ht="23.25" customHeight="1">
      <c r="A18" s="276" t="s">
        <v>155</v>
      </c>
      <c r="B18" s="275"/>
      <c r="C18" s="4" t="s">
        <v>172</v>
      </c>
      <c r="D18" s="4" t="s">
        <v>202</v>
      </c>
      <c r="E18" s="4" t="s">
        <v>660</v>
      </c>
      <c r="F18" s="23" t="s">
        <v>156</v>
      </c>
      <c r="G18" s="56"/>
      <c r="H18" s="56"/>
      <c r="I18" s="56">
        <v>4</v>
      </c>
      <c r="J18" s="56">
        <v>0</v>
      </c>
      <c r="K18" s="56">
        <f>I18+J18</f>
        <v>4</v>
      </c>
    </row>
    <row r="19" spans="1:11" ht="47.25">
      <c r="A19" s="300" t="s">
        <v>203</v>
      </c>
      <c r="B19" s="300"/>
      <c r="C19" s="15" t="s">
        <v>172</v>
      </c>
      <c r="D19" s="15" t="s">
        <v>204</v>
      </c>
      <c r="E19" s="15"/>
      <c r="F19" s="15"/>
      <c r="G19" s="63"/>
      <c r="H19" s="63"/>
      <c r="I19" s="63">
        <f>I21</f>
        <v>90</v>
      </c>
      <c r="J19" s="63">
        <f>J21</f>
        <v>0</v>
      </c>
      <c r="K19" s="63">
        <f>I19+J19</f>
        <v>90</v>
      </c>
    </row>
    <row r="20" spans="1:11" ht="47.25">
      <c r="A20" s="287" t="s">
        <v>633</v>
      </c>
      <c r="B20" s="287"/>
      <c r="C20" s="23" t="s">
        <v>172</v>
      </c>
      <c r="D20" s="23" t="s">
        <v>204</v>
      </c>
      <c r="E20" s="4" t="s">
        <v>660</v>
      </c>
      <c r="F20" s="23"/>
      <c r="G20" s="56"/>
      <c r="H20" s="56"/>
      <c r="I20" s="56"/>
      <c r="J20" s="56"/>
      <c r="K20" s="56"/>
    </row>
    <row r="21" spans="1:11" ht="21" customHeight="1">
      <c r="A21" s="290" t="s">
        <v>304</v>
      </c>
      <c r="B21" s="290"/>
      <c r="C21" s="23" t="s">
        <v>172</v>
      </c>
      <c r="D21" s="23" t="s">
        <v>204</v>
      </c>
      <c r="E21" s="4" t="s">
        <v>660</v>
      </c>
      <c r="F21" s="23" t="s">
        <v>194</v>
      </c>
      <c r="G21" s="56"/>
      <c r="H21" s="56"/>
      <c r="I21" s="56">
        <v>90</v>
      </c>
      <c r="J21" s="56">
        <v>0</v>
      </c>
      <c r="K21" s="56">
        <f>I21+J21</f>
        <v>90</v>
      </c>
    </row>
    <row r="22" spans="1:11" s="11" customFormat="1" ht="15.75">
      <c r="A22" s="288" t="s">
        <v>180</v>
      </c>
      <c r="B22" s="288"/>
      <c r="C22" s="15" t="s">
        <v>172</v>
      </c>
      <c r="D22" s="15" t="s">
        <v>206</v>
      </c>
      <c r="E22" s="15"/>
      <c r="F22" s="15"/>
      <c r="G22" s="63" t="e">
        <f>#REF!</f>
        <v>#REF!</v>
      </c>
      <c r="H22" s="63" t="e">
        <f>#REF!</f>
        <v>#REF!</v>
      </c>
      <c r="I22" s="63">
        <f>I24</f>
        <v>5</v>
      </c>
      <c r="J22" s="63">
        <f>J24</f>
        <v>0</v>
      </c>
      <c r="K22" s="63">
        <f>I22+J22</f>
        <v>5</v>
      </c>
    </row>
    <row r="23" spans="1:11" ht="47.25">
      <c r="A23" s="287" t="s">
        <v>633</v>
      </c>
      <c r="B23" s="287"/>
      <c r="C23" s="4" t="s">
        <v>172</v>
      </c>
      <c r="D23" s="4" t="s">
        <v>206</v>
      </c>
      <c r="E23" s="4" t="s">
        <v>660</v>
      </c>
      <c r="F23" s="23"/>
      <c r="G23" s="56"/>
      <c r="H23" s="56"/>
      <c r="I23" s="56"/>
      <c r="J23" s="56"/>
      <c r="K23" s="56"/>
    </row>
    <row r="24" spans="1:11" ht="21" customHeight="1">
      <c r="A24" s="276" t="s">
        <v>155</v>
      </c>
      <c r="B24" s="275"/>
      <c r="C24" s="4" t="s">
        <v>172</v>
      </c>
      <c r="D24" s="4" t="s">
        <v>206</v>
      </c>
      <c r="E24" s="4" t="s">
        <v>660</v>
      </c>
      <c r="F24" s="23" t="s">
        <v>156</v>
      </c>
      <c r="G24" s="56"/>
      <c r="H24" s="56"/>
      <c r="I24" s="56">
        <v>5</v>
      </c>
      <c r="J24" s="56">
        <v>0</v>
      </c>
      <c r="K24" s="56">
        <f>I24+J24</f>
        <v>5</v>
      </c>
    </row>
    <row r="25" spans="1:11" s="11" customFormat="1" ht="15" customHeight="1">
      <c r="A25" s="288" t="s">
        <v>181</v>
      </c>
      <c r="B25" s="288"/>
      <c r="C25" s="15" t="s">
        <v>172</v>
      </c>
      <c r="D25" s="15" t="s">
        <v>381</v>
      </c>
      <c r="E25" s="15"/>
      <c r="F25" s="15"/>
      <c r="G25" s="63" t="e">
        <f>#REF!+#REF!+#REF!+#REF!+#REF!+#REF!+#REF!+#REF!+#REF!+#REF!</f>
        <v>#REF!</v>
      </c>
      <c r="H25" s="63" t="e">
        <f>#REF!+#REF!+#REF!+#REF!+#REF!+#REF!+#REF!+#REF!+#REF!+#REF!</f>
        <v>#REF!</v>
      </c>
      <c r="I25" s="63">
        <f>I27+I30+I31+I34+I29+I32</f>
        <v>1068.4</v>
      </c>
      <c r="J25" s="63">
        <f>J27+J30+J31+J34+J29+J32</f>
        <v>0</v>
      </c>
      <c r="K25" s="63">
        <f>I25+J25</f>
        <v>1068.4</v>
      </c>
    </row>
    <row r="26" spans="1:11" s="235" customFormat="1" ht="46.5" customHeight="1" hidden="1">
      <c r="A26" s="290" t="s">
        <v>668</v>
      </c>
      <c r="B26" s="287"/>
      <c r="C26" s="23" t="s">
        <v>172</v>
      </c>
      <c r="D26" s="23" t="s">
        <v>381</v>
      </c>
      <c r="E26" s="23" t="s">
        <v>661</v>
      </c>
      <c r="F26" s="138"/>
      <c r="G26" s="135"/>
      <c r="H26" s="135"/>
      <c r="I26" s="135"/>
      <c r="J26" s="135"/>
      <c r="K26" s="135"/>
    </row>
    <row r="27" spans="1:11" s="235" customFormat="1" ht="31.5" hidden="1">
      <c r="A27" s="276" t="s">
        <v>153</v>
      </c>
      <c r="B27" s="276"/>
      <c r="C27" s="23" t="s">
        <v>172</v>
      </c>
      <c r="D27" s="23" t="s">
        <v>381</v>
      </c>
      <c r="E27" s="23" t="s">
        <v>661</v>
      </c>
      <c r="F27" s="23" t="s">
        <v>154</v>
      </c>
      <c r="G27" s="135"/>
      <c r="H27" s="135"/>
      <c r="I27" s="66">
        <v>0</v>
      </c>
      <c r="J27" s="66">
        <v>0</v>
      </c>
      <c r="K27" s="66">
        <f>I27+J27</f>
        <v>0</v>
      </c>
    </row>
    <row r="28" spans="1:11" s="235" customFormat="1" ht="32.25" customHeight="1">
      <c r="A28" s="287" t="s">
        <v>633</v>
      </c>
      <c r="B28" s="287"/>
      <c r="C28" s="23" t="s">
        <v>172</v>
      </c>
      <c r="D28" s="23" t="s">
        <v>381</v>
      </c>
      <c r="E28" s="4" t="s">
        <v>660</v>
      </c>
      <c r="F28" s="138"/>
      <c r="G28" s="135"/>
      <c r="H28" s="135"/>
      <c r="I28" s="135"/>
      <c r="J28" s="135"/>
      <c r="K28" s="135"/>
    </row>
    <row r="29" spans="1:11" s="235" customFormat="1" ht="31.5">
      <c r="A29" s="276" t="s">
        <v>153</v>
      </c>
      <c r="B29" s="276"/>
      <c r="C29" s="23" t="s">
        <v>172</v>
      </c>
      <c r="D29" s="23" t="s">
        <v>381</v>
      </c>
      <c r="E29" s="4" t="s">
        <v>660</v>
      </c>
      <c r="F29" s="23" t="s">
        <v>154</v>
      </c>
      <c r="G29" s="135"/>
      <c r="H29" s="135"/>
      <c r="I29" s="66">
        <v>400</v>
      </c>
      <c r="J29" s="66">
        <v>0</v>
      </c>
      <c r="K29" s="66">
        <f>I29+J29</f>
        <v>400</v>
      </c>
    </row>
    <row r="30" spans="1:11" s="235" customFormat="1" ht="21.75" customHeight="1">
      <c r="A30" s="290" t="s">
        <v>158</v>
      </c>
      <c r="B30" s="290"/>
      <c r="C30" s="23" t="s">
        <v>172</v>
      </c>
      <c r="D30" s="23" t="s">
        <v>381</v>
      </c>
      <c r="E30" s="4" t="s">
        <v>660</v>
      </c>
      <c r="F30" s="23" t="s">
        <v>159</v>
      </c>
      <c r="G30" s="135"/>
      <c r="H30" s="135"/>
      <c r="I30" s="66">
        <v>400</v>
      </c>
      <c r="J30" s="66">
        <v>0</v>
      </c>
      <c r="K30" s="66">
        <f>I30+J30</f>
        <v>400</v>
      </c>
    </row>
    <row r="31" spans="1:11" s="235" customFormat="1" ht="23.25" customHeight="1">
      <c r="A31" s="290" t="s">
        <v>304</v>
      </c>
      <c r="B31" s="290"/>
      <c r="C31" s="23" t="s">
        <v>172</v>
      </c>
      <c r="D31" s="23" t="s">
        <v>381</v>
      </c>
      <c r="E31" s="4" t="s">
        <v>660</v>
      </c>
      <c r="F31" s="23" t="s">
        <v>194</v>
      </c>
      <c r="G31" s="135"/>
      <c r="H31" s="135"/>
      <c r="I31" s="56">
        <v>55.3</v>
      </c>
      <c r="J31" s="56">
        <v>0</v>
      </c>
      <c r="K31" s="56">
        <f>I31+J31</f>
        <v>55.3</v>
      </c>
    </row>
    <row r="32" spans="1:11" s="235" customFormat="1" ht="23.25" customHeight="1">
      <c r="A32" s="290" t="s">
        <v>155</v>
      </c>
      <c r="B32" s="290"/>
      <c r="C32" s="4" t="s">
        <v>172</v>
      </c>
      <c r="D32" s="4" t="s">
        <v>381</v>
      </c>
      <c r="E32" s="4" t="s">
        <v>660</v>
      </c>
      <c r="F32" s="23" t="s">
        <v>156</v>
      </c>
      <c r="G32" s="66"/>
      <c r="H32" s="66"/>
      <c r="I32" s="66">
        <v>210</v>
      </c>
      <c r="J32" s="66">
        <v>0</v>
      </c>
      <c r="K32" s="56">
        <f>I32+J32</f>
        <v>210</v>
      </c>
    </row>
    <row r="33" spans="1:11" s="235" customFormat="1" ht="31.5">
      <c r="A33" s="287" t="s">
        <v>639</v>
      </c>
      <c r="B33" s="290"/>
      <c r="C33" s="23" t="s">
        <v>172</v>
      </c>
      <c r="D33" s="23" t="s">
        <v>381</v>
      </c>
      <c r="E33" s="4" t="s">
        <v>660</v>
      </c>
      <c r="F33" s="23"/>
      <c r="G33" s="135"/>
      <c r="H33" s="135"/>
      <c r="I33" s="56"/>
      <c r="J33" s="56"/>
      <c r="K33" s="66"/>
    </row>
    <row r="34" spans="1:11" s="235" customFormat="1" ht="31.5">
      <c r="A34" s="276" t="s">
        <v>153</v>
      </c>
      <c r="B34" s="276"/>
      <c r="C34" s="4" t="s">
        <v>172</v>
      </c>
      <c r="D34" s="4" t="s">
        <v>381</v>
      </c>
      <c r="E34" s="4" t="s">
        <v>660</v>
      </c>
      <c r="F34" s="23" t="s">
        <v>154</v>
      </c>
      <c r="G34" s="66"/>
      <c r="H34" s="66"/>
      <c r="I34" s="66">
        <v>3.1</v>
      </c>
      <c r="J34" s="66">
        <v>0</v>
      </c>
      <c r="K34" s="66">
        <f>I34+J34</f>
        <v>3.1</v>
      </c>
    </row>
    <row r="35" spans="1:12" s="279" customFormat="1" ht="20.25">
      <c r="A35" s="302" t="s">
        <v>161</v>
      </c>
      <c r="B35" s="302"/>
      <c r="C35" s="309" t="s">
        <v>173</v>
      </c>
      <c r="D35" s="309" t="s">
        <v>379</v>
      </c>
      <c r="E35" s="22"/>
      <c r="F35" s="22"/>
      <c r="G35" s="303"/>
      <c r="H35" s="303"/>
      <c r="I35" s="62">
        <f>I36</f>
        <v>60.7</v>
      </c>
      <c r="J35" s="62">
        <f>J36</f>
        <v>0</v>
      </c>
      <c r="K35" s="62">
        <f>K36</f>
        <v>60.7</v>
      </c>
      <c r="L35" s="246"/>
    </row>
    <row r="36" spans="1:12" s="282" customFormat="1" ht="15.75">
      <c r="A36" s="306" t="s">
        <v>160</v>
      </c>
      <c r="B36" s="306"/>
      <c r="C36" s="15" t="s">
        <v>173</v>
      </c>
      <c r="D36" s="15" t="s">
        <v>175</v>
      </c>
      <c r="E36" s="15"/>
      <c r="F36" s="15"/>
      <c r="G36" s="63"/>
      <c r="H36" s="63"/>
      <c r="I36" s="63">
        <f>I38+I39</f>
        <v>60.7</v>
      </c>
      <c r="J36" s="63">
        <f>J38+J39</f>
        <v>0</v>
      </c>
      <c r="K36" s="63">
        <f>K38+K39</f>
        <v>60.7</v>
      </c>
      <c r="L36" s="268"/>
    </row>
    <row r="37" spans="1:11" s="268" customFormat="1" ht="31.5">
      <c r="A37" s="287" t="s">
        <v>639</v>
      </c>
      <c r="B37" s="287"/>
      <c r="C37" s="23" t="s">
        <v>173</v>
      </c>
      <c r="D37" s="23" t="s">
        <v>175</v>
      </c>
      <c r="E37" s="4" t="s">
        <v>660</v>
      </c>
      <c r="F37" s="23"/>
      <c r="G37" s="66"/>
      <c r="H37" s="66"/>
      <c r="I37" s="66"/>
      <c r="J37" s="66"/>
      <c r="K37" s="66"/>
    </row>
    <row r="38" spans="1:11" ht="62.25" customHeight="1">
      <c r="A38" s="290" t="s">
        <v>157</v>
      </c>
      <c r="B38" s="290"/>
      <c r="C38" s="4" t="s">
        <v>173</v>
      </c>
      <c r="D38" s="4" t="s">
        <v>175</v>
      </c>
      <c r="E38" s="4" t="s">
        <v>660</v>
      </c>
      <c r="F38" s="23" t="s">
        <v>152</v>
      </c>
      <c r="G38" s="56"/>
      <c r="H38" s="56"/>
      <c r="I38" s="56">
        <v>60.7</v>
      </c>
      <c r="J38" s="56">
        <v>0</v>
      </c>
      <c r="K38" s="56">
        <f>I38+J38</f>
        <v>60.7</v>
      </c>
    </row>
    <row r="39" spans="1:12" ht="31.5" hidden="1">
      <c r="A39" s="276" t="s">
        <v>153</v>
      </c>
      <c r="B39" s="276"/>
      <c r="C39" s="4" t="s">
        <v>173</v>
      </c>
      <c r="D39" s="4" t="s">
        <v>175</v>
      </c>
      <c r="E39" s="4" t="s">
        <v>660</v>
      </c>
      <c r="F39" s="23" t="s">
        <v>154</v>
      </c>
      <c r="G39" s="56"/>
      <c r="H39" s="56"/>
      <c r="I39" s="56">
        <v>0</v>
      </c>
      <c r="J39" s="56">
        <v>0</v>
      </c>
      <c r="K39" s="56">
        <f>I39+J39</f>
        <v>0</v>
      </c>
      <c r="L39" s="268"/>
    </row>
    <row r="40" spans="1:12" s="278" customFormat="1" ht="37.5">
      <c r="A40" s="312" t="s">
        <v>213</v>
      </c>
      <c r="B40" s="312"/>
      <c r="C40" s="309" t="s">
        <v>175</v>
      </c>
      <c r="D40" s="309" t="s">
        <v>379</v>
      </c>
      <c r="E40" s="304"/>
      <c r="F40" s="25"/>
      <c r="G40" s="305"/>
      <c r="H40" s="305"/>
      <c r="I40" s="62">
        <f>I41</f>
        <v>100</v>
      </c>
      <c r="J40" s="62">
        <f>J41</f>
        <v>0</v>
      </c>
      <c r="K40" s="62">
        <f>K41</f>
        <v>100</v>
      </c>
      <c r="L40" s="268"/>
    </row>
    <row r="41" spans="1:12" s="281" customFormat="1" ht="15.75">
      <c r="A41" s="291" t="s">
        <v>162</v>
      </c>
      <c r="B41" s="291"/>
      <c r="C41" s="15" t="s">
        <v>175</v>
      </c>
      <c r="D41" s="15" t="s">
        <v>285</v>
      </c>
      <c r="E41" s="35"/>
      <c r="F41" s="35"/>
      <c r="G41" s="280"/>
      <c r="H41" s="280"/>
      <c r="I41" s="63">
        <f>I43</f>
        <v>100</v>
      </c>
      <c r="J41" s="63">
        <f>J43</f>
        <v>0</v>
      </c>
      <c r="K41" s="63">
        <f>I41+J41</f>
        <v>100</v>
      </c>
      <c r="L41" s="268"/>
    </row>
    <row r="42" spans="1:11" s="268" customFormat="1" ht="47.25">
      <c r="A42" s="287" t="s">
        <v>633</v>
      </c>
      <c r="B42" s="287"/>
      <c r="C42" s="23" t="s">
        <v>175</v>
      </c>
      <c r="D42" s="23" t="s">
        <v>285</v>
      </c>
      <c r="E42" s="4" t="s">
        <v>660</v>
      </c>
      <c r="F42" s="23"/>
      <c r="G42" s="66"/>
      <c r="H42" s="66"/>
      <c r="I42" s="66"/>
      <c r="J42" s="66"/>
      <c r="K42" s="66"/>
    </row>
    <row r="43" spans="1:11" ht="31.5">
      <c r="A43" s="287" t="s">
        <v>153</v>
      </c>
      <c r="B43" s="287"/>
      <c r="C43" s="4" t="s">
        <v>175</v>
      </c>
      <c r="D43" s="4" t="s">
        <v>285</v>
      </c>
      <c r="E43" s="4" t="s">
        <v>660</v>
      </c>
      <c r="F43" s="23" t="s">
        <v>154</v>
      </c>
      <c r="G43" s="56"/>
      <c r="H43" s="56"/>
      <c r="I43" s="56">
        <v>100</v>
      </c>
      <c r="J43" s="56">
        <v>0</v>
      </c>
      <c r="K43" s="56">
        <f>I43+J43</f>
        <v>100</v>
      </c>
    </row>
    <row r="44" spans="1:11" s="5" customFormat="1" ht="20.25">
      <c r="A44" s="319" t="s">
        <v>183</v>
      </c>
      <c r="B44" s="319"/>
      <c r="C44" s="320" t="s">
        <v>202</v>
      </c>
      <c r="D44" s="320" t="s">
        <v>379</v>
      </c>
      <c r="E44" s="321"/>
      <c r="F44" s="321"/>
      <c r="G44" s="322" t="e">
        <f>#REF!+#REF!+#REF!+#REF!+#REF!</f>
        <v>#REF!</v>
      </c>
      <c r="H44" s="322" t="e">
        <f>#REF!+#REF!+#REF!+#REF!+#REF!</f>
        <v>#REF!</v>
      </c>
      <c r="I44" s="322">
        <f>I45</f>
        <v>5247.1</v>
      </c>
      <c r="J44" s="322">
        <f>J45</f>
        <v>0</v>
      </c>
      <c r="K44" s="322">
        <f>K45</f>
        <v>5247.1</v>
      </c>
    </row>
    <row r="45" spans="1:12" s="282" customFormat="1" ht="15.75">
      <c r="A45" s="306" t="s">
        <v>474</v>
      </c>
      <c r="B45" s="306"/>
      <c r="C45" s="35" t="s">
        <v>202</v>
      </c>
      <c r="D45" s="35" t="s">
        <v>258</v>
      </c>
      <c r="E45" s="35"/>
      <c r="F45" s="35"/>
      <c r="G45" s="280"/>
      <c r="H45" s="280"/>
      <c r="I45" s="63">
        <f>I55+I56</f>
        <v>5247.1</v>
      </c>
      <c r="J45" s="63">
        <f>J55+J56</f>
        <v>0</v>
      </c>
      <c r="K45" s="63">
        <f>I45+J45</f>
        <v>5247.1</v>
      </c>
      <c r="L45" s="268"/>
    </row>
    <row r="46" spans="1:11" ht="30.75" customHeight="1">
      <c r="A46" s="287" t="s">
        <v>633</v>
      </c>
      <c r="B46" s="287"/>
      <c r="C46" s="33" t="s">
        <v>202</v>
      </c>
      <c r="D46" s="33" t="s">
        <v>258</v>
      </c>
      <c r="E46" s="4" t="s">
        <v>660</v>
      </c>
      <c r="F46" s="23"/>
      <c r="G46" s="66"/>
      <c r="H46" s="66"/>
      <c r="I46" s="66"/>
      <c r="J46" s="66"/>
      <c r="K46" s="66"/>
    </row>
    <row r="47" spans="1:11" ht="15.75" hidden="1">
      <c r="A47" s="289" t="s">
        <v>123</v>
      </c>
      <c r="B47" s="289"/>
      <c r="C47" s="23" t="s">
        <v>202</v>
      </c>
      <c r="D47" s="23" t="s">
        <v>258</v>
      </c>
      <c r="E47" s="4" t="s">
        <v>660</v>
      </c>
      <c r="F47" s="23"/>
      <c r="G47" s="268"/>
      <c r="H47" s="268"/>
      <c r="I47" s="313"/>
      <c r="J47" s="313"/>
      <c r="K47" s="313"/>
    </row>
    <row r="48" spans="1:11" ht="31.5" hidden="1">
      <c r="A48" s="314" t="s">
        <v>153</v>
      </c>
      <c r="B48" s="314"/>
      <c r="C48" s="23" t="s">
        <v>202</v>
      </c>
      <c r="D48" s="23" t="s">
        <v>258</v>
      </c>
      <c r="E48" s="4" t="s">
        <v>660</v>
      </c>
      <c r="F48" s="23" t="s">
        <v>154</v>
      </c>
      <c r="G48" s="268"/>
      <c r="H48" s="268"/>
      <c r="I48" s="66">
        <f aca="true" t="shared" si="0" ref="I48:K49">I49</f>
        <v>0</v>
      </c>
      <c r="J48" s="66">
        <f t="shared" si="0"/>
        <v>0</v>
      </c>
      <c r="K48" s="66">
        <f t="shared" si="0"/>
        <v>0</v>
      </c>
    </row>
    <row r="49" spans="1:11" ht="31.5" hidden="1">
      <c r="A49" s="287" t="s">
        <v>645</v>
      </c>
      <c r="B49" s="314"/>
      <c r="C49" s="23" t="s">
        <v>202</v>
      </c>
      <c r="D49" s="23" t="s">
        <v>258</v>
      </c>
      <c r="E49" s="4" t="s">
        <v>660</v>
      </c>
      <c r="F49" s="23" t="s">
        <v>646</v>
      </c>
      <c r="G49" s="268"/>
      <c r="H49" s="268"/>
      <c r="I49" s="66">
        <f t="shared" si="0"/>
        <v>0</v>
      </c>
      <c r="J49" s="66">
        <f t="shared" si="0"/>
        <v>0</v>
      </c>
      <c r="K49" s="66">
        <f t="shared" si="0"/>
        <v>0</v>
      </c>
    </row>
    <row r="50" spans="1:11" ht="31.5" hidden="1">
      <c r="A50" s="287" t="s">
        <v>640</v>
      </c>
      <c r="B50" s="314"/>
      <c r="C50" s="23" t="s">
        <v>202</v>
      </c>
      <c r="D50" s="23" t="s">
        <v>258</v>
      </c>
      <c r="E50" s="4" t="s">
        <v>660</v>
      </c>
      <c r="F50" s="23" t="s">
        <v>641</v>
      </c>
      <c r="G50" s="268"/>
      <c r="H50" s="268"/>
      <c r="I50" s="66">
        <v>0</v>
      </c>
      <c r="J50" s="66">
        <v>0</v>
      </c>
      <c r="K50" s="66">
        <f>I50+J50</f>
        <v>0</v>
      </c>
    </row>
    <row r="51" spans="1:11" ht="63" hidden="1">
      <c r="A51" s="315" t="s">
        <v>124</v>
      </c>
      <c r="B51" s="315"/>
      <c r="C51" s="23" t="s">
        <v>202</v>
      </c>
      <c r="D51" s="23" t="s">
        <v>258</v>
      </c>
      <c r="E51" s="4" t="s">
        <v>660</v>
      </c>
      <c r="F51" s="23"/>
      <c r="G51" s="135"/>
      <c r="H51" s="135"/>
      <c r="I51" s="66"/>
      <c r="J51" s="66"/>
      <c r="K51" s="66"/>
    </row>
    <row r="52" spans="1:11" ht="31.5" hidden="1">
      <c r="A52" s="314" t="s">
        <v>153</v>
      </c>
      <c r="B52" s="314"/>
      <c r="C52" s="23" t="s">
        <v>202</v>
      </c>
      <c r="D52" s="23" t="s">
        <v>258</v>
      </c>
      <c r="E52" s="4" t="s">
        <v>660</v>
      </c>
      <c r="F52" s="23" t="s">
        <v>154</v>
      </c>
      <c r="G52" s="135"/>
      <c r="H52" s="135"/>
      <c r="I52" s="66">
        <f aca="true" t="shared" si="1" ref="I52:K53">I53</f>
        <v>0</v>
      </c>
      <c r="J52" s="66">
        <f t="shared" si="1"/>
        <v>0</v>
      </c>
      <c r="K52" s="66">
        <f t="shared" si="1"/>
        <v>0</v>
      </c>
    </row>
    <row r="53" spans="1:11" ht="31.5" hidden="1">
      <c r="A53" s="287" t="s">
        <v>645</v>
      </c>
      <c r="B53" s="314"/>
      <c r="C53" s="23" t="s">
        <v>202</v>
      </c>
      <c r="D53" s="23" t="s">
        <v>258</v>
      </c>
      <c r="E53" s="4" t="s">
        <v>660</v>
      </c>
      <c r="F53" s="23" t="s">
        <v>646</v>
      </c>
      <c r="G53" s="135"/>
      <c r="H53" s="135"/>
      <c r="I53" s="66">
        <f t="shared" si="1"/>
        <v>0</v>
      </c>
      <c r="J53" s="66">
        <f t="shared" si="1"/>
        <v>0</v>
      </c>
      <c r="K53" s="66">
        <f t="shared" si="1"/>
        <v>0</v>
      </c>
    </row>
    <row r="54" spans="1:11" ht="31.5" hidden="1">
      <c r="A54" s="287" t="s">
        <v>640</v>
      </c>
      <c r="B54" s="314"/>
      <c r="C54" s="23" t="s">
        <v>202</v>
      </c>
      <c r="D54" s="23" t="s">
        <v>258</v>
      </c>
      <c r="E54" s="4" t="s">
        <v>660</v>
      </c>
      <c r="F54" s="23" t="s">
        <v>641</v>
      </c>
      <c r="G54" s="135"/>
      <c r="H54" s="135"/>
      <c r="I54" s="66">
        <v>0</v>
      </c>
      <c r="J54" s="66">
        <v>0</v>
      </c>
      <c r="K54" s="66">
        <f>I54+J54</f>
        <v>0</v>
      </c>
    </row>
    <row r="55" spans="1:11" ht="30.75" customHeight="1">
      <c r="A55" s="287" t="s">
        <v>153</v>
      </c>
      <c r="B55" s="287"/>
      <c r="C55" s="33" t="s">
        <v>202</v>
      </c>
      <c r="D55" s="33" t="s">
        <v>258</v>
      </c>
      <c r="E55" s="4" t="s">
        <v>660</v>
      </c>
      <c r="F55" s="23" t="s">
        <v>154</v>
      </c>
      <c r="G55" s="66"/>
      <c r="H55" s="66"/>
      <c r="I55" s="66">
        <v>5247.1</v>
      </c>
      <c r="J55" s="66">
        <v>0</v>
      </c>
      <c r="K55" s="66">
        <f>I55+J55</f>
        <v>5247.1</v>
      </c>
    </row>
    <row r="56" spans="1:11" ht="31.5" hidden="1">
      <c r="A56" s="287" t="s">
        <v>675</v>
      </c>
      <c r="B56" s="287"/>
      <c r="C56" s="33" t="s">
        <v>202</v>
      </c>
      <c r="D56" s="33" t="s">
        <v>258</v>
      </c>
      <c r="E56" s="4" t="s">
        <v>660</v>
      </c>
      <c r="F56" s="23" t="s">
        <v>634</v>
      </c>
      <c r="G56" s="66"/>
      <c r="H56" s="66"/>
      <c r="I56" s="66">
        <v>0</v>
      </c>
      <c r="J56" s="66">
        <v>0</v>
      </c>
      <c r="K56" s="66">
        <f>I56+J56</f>
        <v>0</v>
      </c>
    </row>
    <row r="57" spans="1:11" ht="18.75">
      <c r="A57" s="311" t="s">
        <v>189</v>
      </c>
      <c r="B57" s="311"/>
      <c r="C57" s="309" t="s">
        <v>224</v>
      </c>
      <c r="D57" s="309" t="s">
        <v>379</v>
      </c>
      <c r="E57" s="20"/>
      <c r="F57" s="20"/>
      <c r="G57" s="72" t="e">
        <f>G73</f>
        <v>#REF!</v>
      </c>
      <c r="H57" s="72" t="e">
        <f>H73</f>
        <v>#REF!</v>
      </c>
      <c r="I57" s="62">
        <f>I58+I73+I78</f>
        <v>8080</v>
      </c>
      <c r="J57" s="62">
        <f>J58+J73+J78</f>
        <v>3500</v>
      </c>
      <c r="K57" s="62">
        <f>K58+K73+K78</f>
        <v>11580</v>
      </c>
    </row>
    <row r="58" spans="1:12" s="283" customFormat="1" ht="15.75">
      <c r="A58" s="288" t="s">
        <v>520</v>
      </c>
      <c r="B58" s="288"/>
      <c r="C58" s="15" t="s">
        <v>224</v>
      </c>
      <c r="D58" s="15" t="s">
        <v>172</v>
      </c>
      <c r="E58" s="15"/>
      <c r="F58" s="15"/>
      <c r="G58" s="63"/>
      <c r="H58" s="63"/>
      <c r="I58" s="63">
        <f>I60</f>
        <v>28.1</v>
      </c>
      <c r="J58" s="63">
        <f>J60</f>
        <v>0</v>
      </c>
      <c r="K58" s="63">
        <f>K60</f>
        <v>28.1</v>
      </c>
      <c r="L58" s="268"/>
    </row>
    <row r="59" spans="1:11" s="268" customFormat="1" ht="37.5" customHeight="1">
      <c r="A59" s="287" t="s">
        <v>633</v>
      </c>
      <c r="B59" s="287"/>
      <c r="C59" s="23" t="s">
        <v>224</v>
      </c>
      <c r="D59" s="23" t="s">
        <v>172</v>
      </c>
      <c r="E59" s="23" t="s">
        <v>663</v>
      </c>
      <c r="F59" s="23"/>
      <c r="G59" s="66"/>
      <c r="H59" s="66"/>
      <c r="I59" s="66"/>
      <c r="J59" s="66"/>
      <c r="K59" s="66"/>
    </row>
    <row r="60" spans="1:11" s="268" customFormat="1" ht="37.5" customHeight="1">
      <c r="A60" s="287" t="s">
        <v>153</v>
      </c>
      <c r="B60" s="287"/>
      <c r="C60" s="23" t="s">
        <v>224</v>
      </c>
      <c r="D60" s="23" t="s">
        <v>172</v>
      </c>
      <c r="E60" s="4" t="s">
        <v>660</v>
      </c>
      <c r="F60" s="23" t="s">
        <v>154</v>
      </c>
      <c r="G60" s="66"/>
      <c r="H60" s="66"/>
      <c r="I60" s="66">
        <v>28.1</v>
      </c>
      <c r="J60" s="66">
        <v>0</v>
      </c>
      <c r="K60" s="66">
        <f>I60+J60</f>
        <v>28.1</v>
      </c>
    </row>
    <row r="61" spans="1:11" s="268" customFormat="1" ht="15.75" hidden="1">
      <c r="A61" s="275" t="s">
        <v>155</v>
      </c>
      <c r="B61" s="287"/>
      <c r="C61" s="23" t="s">
        <v>224</v>
      </c>
      <c r="D61" s="23" t="s">
        <v>172</v>
      </c>
      <c r="E61" s="23" t="s">
        <v>163</v>
      </c>
      <c r="F61" s="23" t="s">
        <v>156</v>
      </c>
      <c r="G61" s="66"/>
      <c r="H61" s="66"/>
      <c r="I61" s="66">
        <f>I62</f>
        <v>0</v>
      </c>
      <c r="J61" s="66">
        <f>J62</f>
        <v>0</v>
      </c>
      <c r="K61" s="66">
        <f>K62</f>
        <v>0</v>
      </c>
    </row>
    <row r="62" spans="1:11" s="268" customFormat="1" ht="15.75" hidden="1">
      <c r="A62" s="287" t="s">
        <v>648</v>
      </c>
      <c r="B62" s="287"/>
      <c r="C62" s="23" t="s">
        <v>224</v>
      </c>
      <c r="D62" s="23" t="s">
        <v>172</v>
      </c>
      <c r="E62" s="23" t="s">
        <v>163</v>
      </c>
      <c r="F62" s="23" t="s">
        <v>647</v>
      </c>
      <c r="G62" s="66"/>
      <c r="H62" s="66"/>
      <c r="I62" s="66">
        <f>I63+I64</f>
        <v>0</v>
      </c>
      <c r="J62" s="66">
        <f>J63+J64</f>
        <v>0</v>
      </c>
      <c r="K62" s="66">
        <f>K63+K64</f>
        <v>0</v>
      </c>
    </row>
    <row r="63" spans="1:11" s="268" customFormat="1" ht="0.75" customHeight="1" hidden="1">
      <c r="A63" s="315" t="s">
        <v>652</v>
      </c>
      <c r="B63" s="287"/>
      <c r="C63" s="23" t="s">
        <v>224</v>
      </c>
      <c r="D63" s="23" t="s">
        <v>172</v>
      </c>
      <c r="E63" s="23" t="s">
        <v>163</v>
      </c>
      <c r="F63" s="23" t="s">
        <v>642</v>
      </c>
      <c r="G63" s="66"/>
      <c r="H63" s="66"/>
      <c r="I63" s="66">
        <v>0</v>
      </c>
      <c r="J63" s="66">
        <v>0</v>
      </c>
      <c r="K63" s="66">
        <f>J63+I63</f>
        <v>0</v>
      </c>
    </row>
    <row r="64" spans="1:11" s="268" customFormat="1" ht="15.75" hidden="1">
      <c r="A64" s="315" t="s">
        <v>653</v>
      </c>
      <c r="B64" s="287"/>
      <c r="C64" s="23" t="s">
        <v>224</v>
      </c>
      <c r="D64" s="23" t="s">
        <v>172</v>
      </c>
      <c r="E64" s="23" t="s">
        <v>163</v>
      </c>
      <c r="F64" s="23" t="s">
        <v>654</v>
      </c>
      <c r="G64" s="66"/>
      <c r="H64" s="66"/>
      <c r="I64" s="66">
        <v>0</v>
      </c>
      <c r="J64" s="66">
        <v>0</v>
      </c>
      <c r="K64" s="66">
        <f>J64+I64</f>
        <v>0</v>
      </c>
    </row>
    <row r="65" spans="1:11" s="268" customFormat="1" ht="63" hidden="1">
      <c r="A65" s="287" t="s">
        <v>638</v>
      </c>
      <c r="B65" s="287"/>
      <c r="C65" s="23" t="s">
        <v>224</v>
      </c>
      <c r="D65" s="23" t="s">
        <v>172</v>
      </c>
      <c r="E65" s="23" t="s">
        <v>635</v>
      </c>
      <c r="F65" s="23"/>
      <c r="G65" s="66"/>
      <c r="H65" s="66"/>
      <c r="I65" s="66"/>
      <c r="J65" s="66"/>
      <c r="K65" s="66"/>
    </row>
    <row r="66" spans="1:11" s="268" customFormat="1" ht="31.5" hidden="1">
      <c r="A66" s="287" t="s">
        <v>636</v>
      </c>
      <c r="B66" s="287"/>
      <c r="C66" s="23" t="s">
        <v>224</v>
      </c>
      <c r="D66" s="23" t="s">
        <v>172</v>
      </c>
      <c r="E66" s="23" t="s">
        <v>635</v>
      </c>
      <c r="F66" s="23" t="s">
        <v>634</v>
      </c>
      <c r="G66" s="66"/>
      <c r="H66" s="66"/>
      <c r="I66" s="66">
        <v>0</v>
      </c>
      <c r="J66" s="66">
        <v>0</v>
      </c>
      <c r="K66" s="66">
        <f>I66+J66</f>
        <v>0</v>
      </c>
    </row>
    <row r="67" spans="1:11" s="268" customFormat="1" ht="15.75" hidden="1">
      <c r="A67" s="287" t="s">
        <v>649</v>
      </c>
      <c r="B67" s="287"/>
      <c r="C67" s="23" t="s">
        <v>224</v>
      </c>
      <c r="D67" s="23" t="s">
        <v>172</v>
      </c>
      <c r="E67" s="23" t="s">
        <v>635</v>
      </c>
      <c r="F67" s="23" t="s">
        <v>650</v>
      </c>
      <c r="G67" s="66"/>
      <c r="H67" s="66"/>
      <c r="I67" s="66">
        <f>I68</f>
        <v>0</v>
      </c>
      <c r="J67" s="66">
        <f>J68</f>
        <v>0</v>
      </c>
      <c r="K67" s="66">
        <f>I67+J67</f>
        <v>0</v>
      </c>
    </row>
    <row r="68" spans="1:11" s="268" customFormat="1" ht="47.25" hidden="1">
      <c r="A68" s="287" t="s">
        <v>643</v>
      </c>
      <c r="B68" s="287"/>
      <c r="C68" s="23" t="s">
        <v>224</v>
      </c>
      <c r="D68" s="23" t="s">
        <v>172</v>
      </c>
      <c r="E68" s="23" t="s">
        <v>635</v>
      </c>
      <c r="F68" s="23" t="s">
        <v>644</v>
      </c>
      <c r="G68" s="66"/>
      <c r="H68" s="66"/>
      <c r="I68" s="66">
        <v>0</v>
      </c>
      <c r="J68" s="66">
        <v>0</v>
      </c>
      <c r="K68" s="66">
        <f>I68+J68</f>
        <v>0</v>
      </c>
    </row>
    <row r="69" spans="1:11" s="268" customFormat="1" ht="63" hidden="1">
      <c r="A69" s="287" t="s">
        <v>638</v>
      </c>
      <c r="B69" s="287"/>
      <c r="C69" s="23" t="s">
        <v>224</v>
      </c>
      <c r="D69" s="23" t="s">
        <v>172</v>
      </c>
      <c r="E69" s="23" t="s">
        <v>637</v>
      </c>
      <c r="F69" s="23"/>
      <c r="G69" s="66"/>
      <c r="H69" s="66"/>
      <c r="I69" s="66"/>
      <c r="J69" s="66"/>
      <c r="K69" s="66"/>
    </row>
    <row r="70" spans="1:11" s="268" customFormat="1" ht="31.5" hidden="1">
      <c r="A70" s="287" t="s">
        <v>636</v>
      </c>
      <c r="B70" s="287"/>
      <c r="C70" s="23" t="s">
        <v>224</v>
      </c>
      <c r="D70" s="23" t="s">
        <v>172</v>
      </c>
      <c r="E70" s="23" t="s">
        <v>637</v>
      </c>
      <c r="F70" s="23" t="s">
        <v>634</v>
      </c>
      <c r="G70" s="66"/>
      <c r="H70" s="66"/>
      <c r="I70" s="66">
        <f>I71</f>
        <v>0</v>
      </c>
      <c r="J70" s="66">
        <f>J71</f>
        <v>0</v>
      </c>
      <c r="K70" s="66">
        <f>I70+J70</f>
        <v>0</v>
      </c>
    </row>
    <row r="71" spans="1:11" s="268" customFormat="1" ht="15.75" hidden="1">
      <c r="A71" s="287" t="s">
        <v>649</v>
      </c>
      <c r="B71" s="287"/>
      <c r="C71" s="23" t="s">
        <v>224</v>
      </c>
      <c r="D71" s="23" t="s">
        <v>172</v>
      </c>
      <c r="E71" s="23" t="s">
        <v>637</v>
      </c>
      <c r="F71" s="23" t="s">
        <v>650</v>
      </c>
      <c r="G71" s="66"/>
      <c r="H71" s="66"/>
      <c r="I71" s="66">
        <f>I72</f>
        <v>0</v>
      </c>
      <c r="J71" s="66">
        <f>J72</f>
        <v>0</v>
      </c>
      <c r="K71" s="66">
        <f>K72</f>
        <v>0</v>
      </c>
    </row>
    <row r="72" spans="1:11" s="268" customFormat="1" ht="47.25" hidden="1">
      <c r="A72" s="287" t="s">
        <v>643</v>
      </c>
      <c r="B72" s="287"/>
      <c r="C72" s="23" t="s">
        <v>224</v>
      </c>
      <c r="D72" s="23" t="s">
        <v>172</v>
      </c>
      <c r="E72" s="23" t="s">
        <v>637</v>
      </c>
      <c r="F72" s="23" t="s">
        <v>644</v>
      </c>
      <c r="G72" s="66"/>
      <c r="H72" s="66"/>
      <c r="I72" s="66">
        <v>0</v>
      </c>
      <c r="J72" s="66">
        <v>0</v>
      </c>
      <c r="K72" s="66">
        <f>I72+J72</f>
        <v>0</v>
      </c>
    </row>
    <row r="73" spans="1:11" ht="20.25" customHeight="1">
      <c r="A73" s="288" t="s">
        <v>192</v>
      </c>
      <c r="B73" s="288"/>
      <c r="C73" s="15" t="s">
        <v>224</v>
      </c>
      <c r="D73" s="15" t="s">
        <v>173</v>
      </c>
      <c r="E73" s="15"/>
      <c r="F73" s="15"/>
      <c r="G73" s="63" t="e">
        <f>#REF!+#REF!+#REF!+#REF!+#REF!</f>
        <v>#REF!</v>
      </c>
      <c r="H73" s="63" t="e">
        <f>#REF!+#REF!+#REF!+#REF!+#REF!</f>
        <v>#REF!</v>
      </c>
      <c r="I73" s="63">
        <f>I75+I77+I76</f>
        <v>1730.1000000000001</v>
      </c>
      <c r="J73" s="63">
        <f>J75+J77+J76</f>
        <v>3500</v>
      </c>
      <c r="K73" s="63">
        <f>K75+K77+K76</f>
        <v>5230.1</v>
      </c>
    </row>
    <row r="74" spans="1:11" ht="31.5" customHeight="1">
      <c r="A74" s="287" t="s">
        <v>633</v>
      </c>
      <c r="B74" s="287"/>
      <c r="C74" s="4" t="s">
        <v>224</v>
      </c>
      <c r="D74" s="4" t="s">
        <v>173</v>
      </c>
      <c r="E74" s="4" t="s">
        <v>660</v>
      </c>
      <c r="F74" s="23"/>
      <c r="G74" s="135"/>
      <c r="H74" s="135"/>
      <c r="I74" s="135"/>
      <c r="J74" s="135"/>
      <c r="K74" s="135"/>
    </row>
    <row r="75" spans="1:11" ht="31.5" customHeight="1">
      <c r="A75" s="287" t="s">
        <v>153</v>
      </c>
      <c r="B75" s="287"/>
      <c r="C75" s="4" t="s">
        <v>224</v>
      </c>
      <c r="D75" s="4" t="s">
        <v>173</v>
      </c>
      <c r="E75" s="4" t="s">
        <v>660</v>
      </c>
      <c r="F75" s="23" t="s">
        <v>154</v>
      </c>
      <c r="G75" s="66"/>
      <c r="H75" s="66"/>
      <c r="I75" s="66">
        <v>1095.4</v>
      </c>
      <c r="J75" s="66">
        <v>0</v>
      </c>
      <c r="K75" s="66">
        <f>I75+J75</f>
        <v>1095.4</v>
      </c>
    </row>
    <row r="76" spans="1:11" ht="31.5" customHeight="1">
      <c r="A76" s="290" t="s">
        <v>304</v>
      </c>
      <c r="B76" s="290"/>
      <c r="C76" s="4" t="s">
        <v>224</v>
      </c>
      <c r="D76" s="4" t="s">
        <v>173</v>
      </c>
      <c r="E76" s="4" t="s">
        <v>660</v>
      </c>
      <c r="F76" s="23" t="s">
        <v>194</v>
      </c>
      <c r="G76" s="135"/>
      <c r="H76" s="135"/>
      <c r="I76" s="56">
        <v>0</v>
      </c>
      <c r="J76" s="56">
        <v>3500</v>
      </c>
      <c r="K76" s="56">
        <f>I76+J76</f>
        <v>3500</v>
      </c>
    </row>
    <row r="77" spans="1:11" ht="31.5" customHeight="1">
      <c r="A77" s="287" t="s">
        <v>670</v>
      </c>
      <c r="B77" s="287"/>
      <c r="C77" s="4" t="s">
        <v>224</v>
      </c>
      <c r="D77" s="4" t="s">
        <v>173</v>
      </c>
      <c r="E77" s="4" t="s">
        <v>660</v>
      </c>
      <c r="F77" s="23" t="s">
        <v>671</v>
      </c>
      <c r="G77" s="66"/>
      <c r="H77" s="66"/>
      <c r="I77" s="66">
        <v>634.7</v>
      </c>
      <c r="J77" s="66">
        <v>0</v>
      </c>
      <c r="K77" s="66">
        <f>I77+J77</f>
        <v>634.7</v>
      </c>
    </row>
    <row r="78" spans="1:12" s="283" customFormat="1" ht="15.75">
      <c r="A78" s="301" t="s">
        <v>374</v>
      </c>
      <c r="B78" s="301"/>
      <c r="C78" s="15" t="s">
        <v>224</v>
      </c>
      <c r="D78" s="15" t="s">
        <v>175</v>
      </c>
      <c r="E78" s="15"/>
      <c r="F78" s="15"/>
      <c r="G78" s="63"/>
      <c r="H78" s="63"/>
      <c r="I78" s="63">
        <f>I80+I81</f>
        <v>6321.8</v>
      </c>
      <c r="J78" s="63">
        <f>J80+J81</f>
        <v>0</v>
      </c>
      <c r="K78" s="63">
        <f>K80+K81</f>
        <v>6321.8</v>
      </c>
      <c r="L78" s="268"/>
    </row>
    <row r="79" spans="1:11" ht="35.25" customHeight="1">
      <c r="A79" s="287" t="s">
        <v>633</v>
      </c>
      <c r="B79" s="287"/>
      <c r="C79" s="4" t="s">
        <v>224</v>
      </c>
      <c r="D79" s="4" t="s">
        <v>175</v>
      </c>
      <c r="E79" s="4" t="s">
        <v>660</v>
      </c>
      <c r="F79" s="23"/>
      <c r="G79" s="135"/>
      <c r="H79" s="135"/>
      <c r="I79" s="66"/>
      <c r="J79" s="66"/>
      <c r="K79" s="66"/>
    </row>
    <row r="80" spans="1:11" ht="75" customHeight="1">
      <c r="A80" s="290" t="s">
        <v>157</v>
      </c>
      <c r="B80" s="287"/>
      <c r="C80" s="4" t="s">
        <v>224</v>
      </c>
      <c r="D80" s="4" t="s">
        <v>175</v>
      </c>
      <c r="E80" s="4" t="s">
        <v>660</v>
      </c>
      <c r="F80" s="23" t="s">
        <v>152</v>
      </c>
      <c r="G80" s="135"/>
      <c r="H80" s="135"/>
      <c r="I80" s="66">
        <v>638</v>
      </c>
      <c r="J80" s="66">
        <v>0</v>
      </c>
      <c r="K80" s="56">
        <f>I80+J80</f>
        <v>638</v>
      </c>
    </row>
    <row r="81" spans="1:11" ht="30.75" customHeight="1">
      <c r="A81" s="287" t="s">
        <v>153</v>
      </c>
      <c r="B81" s="287"/>
      <c r="C81" s="4" t="s">
        <v>224</v>
      </c>
      <c r="D81" s="4" t="s">
        <v>175</v>
      </c>
      <c r="E81" s="4" t="s">
        <v>660</v>
      </c>
      <c r="F81" s="23" t="s">
        <v>154</v>
      </c>
      <c r="G81" s="135"/>
      <c r="H81" s="135"/>
      <c r="I81" s="66">
        <v>5683.8</v>
      </c>
      <c r="J81" s="66">
        <v>0</v>
      </c>
      <c r="K81" s="56">
        <f>I81+J81</f>
        <v>5683.8</v>
      </c>
    </row>
    <row r="82" spans="1:11" ht="31.5" hidden="1">
      <c r="A82" s="287" t="s">
        <v>669</v>
      </c>
      <c r="B82" s="287"/>
      <c r="C82" s="4" t="s">
        <v>224</v>
      </c>
      <c r="D82" s="4" t="s">
        <v>175</v>
      </c>
      <c r="E82" s="4" t="s">
        <v>660</v>
      </c>
      <c r="F82" s="23" t="s">
        <v>634</v>
      </c>
      <c r="G82" s="135"/>
      <c r="H82" s="135"/>
      <c r="I82" s="66">
        <v>0</v>
      </c>
      <c r="J82" s="66">
        <v>0</v>
      </c>
      <c r="K82" s="56">
        <f>I82+J82</f>
        <v>0</v>
      </c>
    </row>
    <row r="83" spans="1:11" ht="18.75" customHeight="1">
      <c r="A83" s="311" t="s">
        <v>235</v>
      </c>
      <c r="B83" s="311"/>
      <c r="C83" s="309" t="s">
        <v>236</v>
      </c>
      <c r="D83" s="309" t="s">
        <v>379</v>
      </c>
      <c r="E83" s="22"/>
      <c r="F83" s="22"/>
      <c r="G83" s="62" t="e">
        <f>#REF!+#REF!+#REF!+G90+#REF!</f>
        <v>#REF!</v>
      </c>
      <c r="H83" s="62" t="e">
        <f>#REF!+#REF!+#REF!+H90+#REF!</f>
        <v>#REF!</v>
      </c>
      <c r="I83" s="62">
        <f>I90+I84+I87</f>
        <v>3092.9</v>
      </c>
      <c r="J83" s="62">
        <f>J90+J84+J87</f>
        <v>0</v>
      </c>
      <c r="K83" s="62">
        <f>K90+K84+K87</f>
        <v>3092.9</v>
      </c>
    </row>
    <row r="84" spans="1:11" ht="15.75" hidden="1">
      <c r="A84" s="288" t="s">
        <v>237</v>
      </c>
      <c r="B84" s="288"/>
      <c r="C84" s="15" t="s">
        <v>236</v>
      </c>
      <c r="D84" s="15" t="s">
        <v>172</v>
      </c>
      <c r="E84" s="15"/>
      <c r="F84" s="15"/>
      <c r="G84" s="63" t="e">
        <f>#REF!+#REF!+#REF!+#REF!+#REF!+#REF!+#REF!+#REF!+#REF!</f>
        <v>#REF!</v>
      </c>
      <c r="H84" s="63" t="e">
        <f>#REF!+#REF!+#REF!+#REF!+#REF!+#REF!+#REF!+#REF!+#REF!</f>
        <v>#REF!</v>
      </c>
      <c r="I84" s="63">
        <f>I86</f>
        <v>0</v>
      </c>
      <c r="J84" s="63">
        <f>J86</f>
        <v>0</v>
      </c>
      <c r="K84" s="63">
        <f>I84+J84</f>
        <v>0</v>
      </c>
    </row>
    <row r="85" spans="1:11" ht="47.25" hidden="1">
      <c r="A85" s="287" t="s">
        <v>633</v>
      </c>
      <c r="B85" s="287"/>
      <c r="C85" s="23" t="s">
        <v>236</v>
      </c>
      <c r="D85" s="23" t="s">
        <v>172</v>
      </c>
      <c r="E85" s="4" t="s">
        <v>660</v>
      </c>
      <c r="F85" s="23"/>
      <c r="G85" s="66"/>
      <c r="H85" s="66"/>
      <c r="I85" s="66"/>
      <c r="J85" s="66"/>
      <c r="K85" s="66"/>
    </row>
    <row r="86" spans="1:11" ht="31.5" hidden="1">
      <c r="A86" s="287" t="s">
        <v>153</v>
      </c>
      <c r="B86" s="287"/>
      <c r="C86" s="23" t="s">
        <v>236</v>
      </c>
      <c r="D86" s="23" t="s">
        <v>172</v>
      </c>
      <c r="E86" s="4" t="s">
        <v>660</v>
      </c>
      <c r="F86" s="23" t="s">
        <v>154</v>
      </c>
      <c r="G86" s="74"/>
      <c r="H86" s="74"/>
      <c r="I86" s="66">
        <v>0</v>
      </c>
      <c r="J86" s="66">
        <v>0</v>
      </c>
      <c r="K86" s="66">
        <f>I86+J86</f>
        <v>0</v>
      </c>
    </row>
    <row r="87" spans="1:11" ht="15.75">
      <c r="A87" s="288" t="s">
        <v>243</v>
      </c>
      <c r="B87" s="288"/>
      <c r="C87" s="15" t="s">
        <v>236</v>
      </c>
      <c r="D87" s="15" t="s">
        <v>173</v>
      </c>
      <c r="E87" s="15"/>
      <c r="F87" s="15"/>
      <c r="G87" s="63" t="e">
        <f>#REF!+#REF!+#REF!+#REF!+#REF!+#REF!+#REF!+#REF!+#REF!</f>
        <v>#REF!</v>
      </c>
      <c r="H87" s="63" t="e">
        <f>#REF!+#REF!+#REF!+#REF!+#REF!+#REF!+#REF!+#REF!+#REF!</f>
        <v>#REF!</v>
      </c>
      <c r="I87" s="63">
        <f>I89</f>
        <v>330</v>
      </c>
      <c r="J87" s="63">
        <f>J89</f>
        <v>0</v>
      </c>
      <c r="K87" s="63">
        <f>K89</f>
        <v>330</v>
      </c>
    </row>
    <row r="88" spans="1:11" ht="47.25">
      <c r="A88" s="287" t="s">
        <v>633</v>
      </c>
      <c r="B88" s="287"/>
      <c r="C88" s="23" t="s">
        <v>236</v>
      </c>
      <c r="D88" s="23" t="s">
        <v>173</v>
      </c>
      <c r="E88" s="4" t="s">
        <v>663</v>
      </c>
      <c r="F88" s="23"/>
      <c r="G88" s="74"/>
      <c r="H88" s="74"/>
      <c r="I88" s="66"/>
      <c r="J88" s="66"/>
      <c r="K88" s="66"/>
    </row>
    <row r="89" spans="1:11" ht="31.5">
      <c r="A89" s="287" t="s">
        <v>153</v>
      </c>
      <c r="B89" s="287"/>
      <c r="C89" s="23" t="s">
        <v>236</v>
      </c>
      <c r="D89" s="23" t="s">
        <v>173</v>
      </c>
      <c r="E89" s="4" t="s">
        <v>663</v>
      </c>
      <c r="F89" s="23" t="s">
        <v>154</v>
      </c>
      <c r="G89" s="74"/>
      <c r="H89" s="74"/>
      <c r="I89" s="66">
        <v>330</v>
      </c>
      <c r="J89" s="66">
        <v>0</v>
      </c>
      <c r="K89" s="66">
        <f>I89+J89</f>
        <v>330</v>
      </c>
    </row>
    <row r="90" spans="1:11" ht="15.75">
      <c r="A90" s="288" t="s">
        <v>676</v>
      </c>
      <c r="B90" s="288"/>
      <c r="C90" s="15" t="s">
        <v>236</v>
      </c>
      <c r="D90" s="15" t="s">
        <v>236</v>
      </c>
      <c r="E90" s="15"/>
      <c r="F90" s="15"/>
      <c r="G90" s="63" t="e">
        <f>#REF!+#REF!+#REF!+#REF!+#REF!+#REF!+#REF!+#REF!+#REF!</f>
        <v>#REF!</v>
      </c>
      <c r="H90" s="63" t="e">
        <f>#REF!+#REF!+#REF!+#REF!+#REF!+#REF!+#REF!+#REF!+#REF!</f>
        <v>#REF!</v>
      </c>
      <c r="I90" s="63">
        <f>I92+I94+I93</f>
        <v>2762.9</v>
      </c>
      <c r="J90" s="63">
        <f>J92+J94+J93</f>
        <v>0</v>
      </c>
      <c r="K90" s="63">
        <f>I90+J90</f>
        <v>2762.9</v>
      </c>
    </row>
    <row r="91" spans="1:11" ht="34.5" customHeight="1">
      <c r="A91" s="287" t="s">
        <v>633</v>
      </c>
      <c r="B91" s="287"/>
      <c r="C91" s="23" t="s">
        <v>236</v>
      </c>
      <c r="D91" s="23" t="s">
        <v>236</v>
      </c>
      <c r="E91" s="4" t="s">
        <v>660</v>
      </c>
      <c r="F91" s="23"/>
      <c r="G91" s="66"/>
      <c r="H91" s="66"/>
      <c r="I91" s="66"/>
      <c r="J91" s="66"/>
      <c r="K91" s="66"/>
    </row>
    <row r="92" spans="1:11" ht="72" customHeight="1">
      <c r="A92" s="290" t="s">
        <v>157</v>
      </c>
      <c r="B92" s="290"/>
      <c r="C92" s="23" t="s">
        <v>236</v>
      </c>
      <c r="D92" s="23" t="s">
        <v>236</v>
      </c>
      <c r="E92" s="4" t="s">
        <v>660</v>
      </c>
      <c r="F92" s="23" t="s">
        <v>152</v>
      </c>
      <c r="G92" s="135"/>
      <c r="H92" s="135"/>
      <c r="I92" s="66">
        <v>1171.5</v>
      </c>
      <c r="J92" s="66">
        <v>0</v>
      </c>
      <c r="K92" s="66">
        <f>I92+J92</f>
        <v>1171.5</v>
      </c>
    </row>
    <row r="93" spans="1:11" ht="36" customHeight="1">
      <c r="A93" s="287" t="s">
        <v>153</v>
      </c>
      <c r="B93" s="287"/>
      <c r="C93" s="23" t="s">
        <v>236</v>
      </c>
      <c r="D93" s="23" t="s">
        <v>236</v>
      </c>
      <c r="E93" s="4" t="s">
        <v>660</v>
      </c>
      <c r="F93" s="23" t="s">
        <v>154</v>
      </c>
      <c r="G93" s="74"/>
      <c r="H93" s="74"/>
      <c r="I93" s="66">
        <v>1554.4</v>
      </c>
      <c r="J93" s="66">
        <v>0</v>
      </c>
      <c r="K93" s="66">
        <f>I93+J93</f>
        <v>1554.4</v>
      </c>
    </row>
    <row r="94" spans="1:11" ht="19.5" customHeight="1">
      <c r="A94" s="290" t="s">
        <v>155</v>
      </c>
      <c r="B94" s="290"/>
      <c r="C94" s="23" t="s">
        <v>236</v>
      </c>
      <c r="D94" s="23" t="s">
        <v>236</v>
      </c>
      <c r="E94" s="4" t="s">
        <v>660</v>
      </c>
      <c r="F94" s="23" t="s">
        <v>156</v>
      </c>
      <c r="G94" s="135"/>
      <c r="H94" s="135"/>
      <c r="I94" s="66">
        <v>37</v>
      </c>
      <c r="J94" s="66">
        <v>0</v>
      </c>
      <c r="K94" s="66">
        <f>I94+J94</f>
        <v>37</v>
      </c>
    </row>
    <row r="95" spans="1:11" ht="18.75">
      <c r="A95" s="311" t="s">
        <v>420</v>
      </c>
      <c r="B95" s="311"/>
      <c r="C95" s="309" t="s">
        <v>226</v>
      </c>
      <c r="D95" s="309" t="s">
        <v>379</v>
      </c>
      <c r="E95" s="20"/>
      <c r="F95" s="20"/>
      <c r="G95" s="72" t="e">
        <f>G96</f>
        <v>#REF!</v>
      </c>
      <c r="H95" s="72" t="e">
        <f>H96</f>
        <v>#REF!</v>
      </c>
      <c r="I95" s="62">
        <f>I96</f>
        <v>3235.5</v>
      </c>
      <c r="J95" s="62">
        <f>J96</f>
        <v>0</v>
      </c>
      <c r="K95" s="62">
        <f>K96</f>
        <v>3235.5</v>
      </c>
    </row>
    <row r="96" spans="1:11" ht="15.75">
      <c r="A96" s="288" t="s">
        <v>265</v>
      </c>
      <c r="B96" s="288"/>
      <c r="C96" s="15" t="s">
        <v>226</v>
      </c>
      <c r="D96" s="15" t="s">
        <v>172</v>
      </c>
      <c r="E96" s="15"/>
      <c r="F96" s="15"/>
      <c r="G96" s="63" t="e">
        <f>#REF!+#REF!+#REF!+#REF!+#REF!+#REF!+#REF!</f>
        <v>#REF!</v>
      </c>
      <c r="H96" s="63" t="e">
        <f>#REF!+#REF!+#REF!+#REF!+#REF!+#REF!+#REF!</f>
        <v>#REF!</v>
      </c>
      <c r="I96" s="63">
        <f>I98+I99+I100</f>
        <v>3235.5</v>
      </c>
      <c r="J96" s="63">
        <f>J98+J99+J100</f>
        <v>0</v>
      </c>
      <c r="K96" s="63">
        <f>K98+K99+K100</f>
        <v>3235.5</v>
      </c>
    </row>
    <row r="97" spans="1:11" s="268" customFormat="1" ht="47.25">
      <c r="A97" s="287" t="s">
        <v>633</v>
      </c>
      <c r="B97" s="287"/>
      <c r="C97" s="23" t="s">
        <v>226</v>
      </c>
      <c r="D97" s="23" t="s">
        <v>172</v>
      </c>
      <c r="E97" s="4" t="s">
        <v>660</v>
      </c>
      <c r="F97" s="23"/>
      <c r="G97" s="66"/>
      <c r="H97" s="66"/>
      <c r="I97" s="66"/>
      <c r="J97" s="66"/>
      <c r="K97" s="66"/>
    </row>
    <row r="98" spans="1:11" s="268" customFormat="1" ht="63">
      <c r="A98" s="290" t="s">
        <v>157</v>
      </c>
      <c r="B98" s="290"/>
      <c r="C98" s="23" t="s">
        <v>226</v>
      </c>
      <c r="D98" s="23" t="s">
        <v>172</v>
      </c>
      <c r="E98" s="4" t="s">
        <v>660</v>
      </c>
      <c r="F98" s="23" t="s">
        <v>152</v>
      </c>
      <c r="G98" s="66"/>
      <c r="H98" s="66"/>
      <c r="I98" s="66">
        <v>1781.1</v>
      </c>
      <c r="J98" s="66">
        <v>0</v>
      </c>
      <c r="K98" s="56">
        <f>I98+J98</f>
        <v>1781.1</v>
      </c>
    </row>
    <row r="99" spans="1:11" s="268" customFormat="1" ht="31.5">
      <c r="A99" s="290" t="s">
        <v>153</v>
      </c>
      <c r="B99" s="290"/>
      <c r="C99" s="23" t="s">
        <v>226</v>
      </c>
      <c r="D99" s="23" t="s">
        <v>172</v>
      </c>
      <c r="E99" s="4" t="s">
        <v>660</v>
      </c>
      <c r="F99" s="23" t="s">
        <v>154</v>
      </c>
      <c r="G99" s="66"/>
      <c r="H99" s="66"/>
      <c r="I99" s="66">
        <v>1354</v>
      </c>
      <c r="J99" s="66">
        <v>0</v>
      </c>
      <c r="K99" s="66">
        <f>I99+J99</f>
        <v>1354</v>
      </c>
    </row>
    <row r="100" spans="1:11" s="268" customFormat="1" ht="15.75">
      <c r="A100" s="286" t="s">
        <v>155</v>
      </c>
      <c r="B100" s="286"/>
      <c r="C100" s="23" t="s">
        <v>226</v>
      </c>
      <c r="D100" s="23" t="s">
        <v>172</v>
      </c>
      <c r="E100" s="4" t="s">
        <v>660</v>
      </c>
      <c r="F100" s="23" t="s">
        <v>156</v>
      </c>
      <c r="G100" s="66"/>
      <c r="H100" s="66"/>
      <c r="I100" s="66">
        <v>100.4</v>
      </c>
      <c r="J100" s="66">
        <v>0</v>
      </c>
      <c r="K100" s="66">
        <f>I100+J100</f>
        <v>100.4</v>
      </c>
    </row>
    <row r="101" spans="1:11" ht="20.25">
      <c r="A101" s="311" t="s">
        <v>284</v>
      </c>
      <c r="B101" s="311"/>
      <c r="C101" s="309" t="s">
        <v>285</v>
      </c>
      <c r="D101" s="309" t="s">
        <v>379</v>
      </c>
      <c r="E101" s="22"/>
      <c r="F101" s="22"/>
      <c r="G101" s="62" t="e">
        <f>#REF!+G105+#REF!</f>
        <v>#REF!</v>
      </c>
      <c r="H101" s="62" t="e">
        <f>#REF!+H105+#REF!</f>
        <v>#REF!</v>
      </c>
      <c r="I101" s="62">
        <f>I105+I102</f>
        <v>576</v>
      </c>
      <c r="J101" s="62">
        <f>J105+J102</f>
        <v>0</v>
      </c>
      <c r="K101" s="62">
        <f>K105+K102</f>
        <v>576</v>
      </c>
    </row>
    <row r="102" spans="1:11" ht="15.75">
      <c r="A102" s="288" t="s">
        <v>655</v>
      </c>
      <c r="B102" s="288"/>
      <c r="C102" s="15" t="s">
        <v>285</v>
      </c>
      <c r="D102" s="15" t="s">
        <v>172</v>
      </c>
      <c r="E102" s="15"/>
      <c r="F102" s="15"/>
      <c r="G102" s="63" t="e">
        <f>#REF!+#REF!+#REF!+#REF!+#REF!+#REF!</f>
        <v>#REF!</v>
      </c>
      <c r="H102" s="63" t="e">
        <f>#REF!+#REF!+#REF!+#REF!+#REF!+#REF!</f>
        <v>#REF!</v>
      </c>
      <c r="I102" s="63">
        <f>I104</f>
        <v>126</v>
      </c>
      <c r="J102" s="63">
        <f>J104</f>
        <v>0</v>
      </c>
      <c r="K102" s="63">
        <f>K104</f>
        <v>126</v>
      </c>
    </row>
    <row r="103" spans="1:11" ht="47.25">
      <c r="A103" s="287" t="s">
        <v>633</v>
      </c>
      <c r="B103" s="275"/>
      <c r="C103" s="23" t="s">
        <v>285</v>
      </c>
      <c r="D103" s="23" t="s">
        <v>172</v>
      </c>
      <c r="E103" s="4" t="s">
        <v>660</v>
      </c>
      <c r="F103" s="23"/>
      <c r="G103" s="66"/>
      <c r="H103" s="66"/>
      <c r="I103" s="66"/>
      <c r="J103" s="66"/>
      <c r="K103" s="66"/>
    </row>
    <row r="104" spans="1:11" ht="15.75">
      <c r="A104" s="277" t="s">
        <v>656</v>
      </c>
      <c r="B104" s="277"/>
      <c r="C104" s="23" t="s">
        <v>285</v>
      </c>
      <c r="D104" s="23" t="s">
        <v>172</v>
      </c>
      <c r="E104" s="4" t="s">
        <v>660</v>
      </c>
      <c r="F104" s="23" t="s">
        <v>159</v>
      </c>
      <c r="G104" s="66"/>
      <c r="H104" s="66"/>
      <c r="I104" s="66">
        <v>126</v>
      </c>
      <c r="J104" s="66">
        <v>0</v>
      </c>
      <c r="K104" s="66">
        <f>I104+J104</f>
        <v>126</v>
      </c>
    </row>
    <row r="105" spans="1:11" ht="15.75">
      <c r="A105" s="288" t="s">
        <v>294</v>
      </c>
      <c r="B105" s="288"/>
      <c r="C105" s="15" t="s">
        <v>285</v>
      </c>
      <c r="D105" s="15" t="s">
        <v>175</v>
      </c>
      <c r="E105" s="15"/>
      <c r="F105" s="15"/>
      <c r="G105" s="63" t="e">
        <f>#REF!+#REF!+#REF!+#REF!+#REF!+#REF!</f>
        <v>#REF!</v>
      </c>
      <c r="H105" s="63" t="e">
        <f>#REF!+#REF!+#REF!+#REF!+#REF!+#REF!</f>
        <v>#REF!</v>
      </c>
      <c r="I105" s="63">
        <f>I107</f>
        <v>450</v>
      </c>
      <c r="J105" s="63">
        <f>J107</f>
        <v>0</v>
      </c>
      <c r="K105" s="63">
        <f>I105+J105</f>
        <v>450</v>
      </c>
    </row>
    <row r="106" spans="1:11" s="268" customFormat="1" ht="63">
      <c r="A106" s="277" t="s">
        <v>678</v>
      </c>
      <c r="B106" s="277"/>
      <c r="C106" s="23" t="s">
        <v>285</v>
      </c>
      <c r="D106" s="23" t="s">
        <v>175</v>
      </c>
      <c r="E106" s="23" t="s">
        <v>662</v>
      </c>
      <c r="F106" s="23"/>
      <c r="G106" s="66"/>
      <c r="H106" s="66"/>
      <c r="I106" s="66"/>
      <c r="J106" s="66"/>
      <c r="K106" s="56"/>
    </row>
    <row r="107" spans="1:11" s="268" customFormat="1" ht="15.75">
      <c r="A107" s="275" t="s">
        <v>158</v>
      </c>
      <c r="B107" s="275"/>
      <c r="C107" s="23" t="s">
        <v>285</v>
      </c>
      <c r="D107" s="23" t="s">
        <v>175</v>
      </c>
      <c r="E107" s="23" t="s">
        <v>662</v>
      </c>
      <c r="F107" s="23" t="s">
        <v>159</v>
      </c>
      <c r="G107" s="66"/>
      <c r="H107" s="66"/>
      <c r="I107" s="66">
        <v>450</v>
      </c>
      <c r="J107" s="66">
        <v>0</v>
      </c>
      <c r="K107" s="56">
        <f>I107+J107</f>
        <v>450</v>
      </c>
    </row>
    <row r="108" spans="1:11" ht="20.25">
      <c r="A108" s="311" t="s">
        <v>283</v>
      </c>
      <c r="B108" s="285"/>
      <c r="C108" s="309" t="s">
        <v>206</v>
      </c>
      <c r="D108" s="309" t="s">
        <v>379</v>
      </c>
      <c r="E108" s="22"/>
      <c r="F108" s="22"/>
      <c r="G108" s="62" t="e">
        <f>G109</f>
        <v>#REF!</v>
      </c>
      <c r="H108" s="62" t="e">
        <f>H109</f>
        <v>#REF!</v>
      </c>
      <c r="I108" s="62">
        <f>I109</f>
        <v>118.6</v>
      </c>
      <c r="J108" s="62">
        <f>J109</f>
        <v>0</v>
      </c>
      <c r="K108" s="62">
        <f>K109</f>
        <v>118.6</v>
      </c>
    </row>
    <row r="109" spans="1:11" ht="15.75">
      <c r="A109" s="288" t="s">
        <v>396</v>
      </c>
      <c r="B109" s="288"/>
      <c r="C109" s="15" t="s">
        <v>206</v>
      </c>
      <c r="D109" s="15" t="s">
        <v>173</v>
      </c>
      <c r="E109" s="15"/>
      <c r="F109" s="15"/>
      <c r="G109" s="63" t="e">
        <f>G111+#REF!+#REF!+#REF!+#REF!</f>
        <v>#REF!</v>
      </c>
      <c r="H109" s="63" t="e">
        <f>H111+#REF!+#REF!+#REF!+#REF!</f>
        <v>#REF!</v>
      </c>
      <c r="I109" s="63">
        <f>I111</f>
        <v>118.6</v>
      </c>
      <c r="J109" s="63">
        <f>J111</f>
        <v>0</v>
      </c>
      <c r="K109" s="63">
        <f>I109+J109</f>
        <v>118.6</v>
      </c>
    </row>
    <row r="110" spans="1:11" ht="47.25">
      <c r="A110" s="287" t="s">
        <v>633</v>
      </c>
      <c r="B110" s="287"/>
      <c r="C110" s="4" t="s">
        <v>206</v>
      </c>
      <c r="D110" s="4" t="s">
        <v>173</v>
      </c>
      <c r="E110" s="4" t="s">
        <v>660</v>
      </c>
      <c r="F110" s="23"/>
      <c r="G110" s="56"/>
      <c r="H110" s="56"/>
      <c r="I110" s="56"/>
      <c r="J110" s="56"/>
      <c r="K110" s="56"/>
    </row>
    <row r="111" spans="1:11" ht="15.75">
      <c r="A111" s="290" t="s">
        <v>304</v>
      </c>
      <c r="B111" s="290"/>
      <c r="C111" s="4" t="s">
        <v>206</v>
      </c>
      <c r="D111" s="4" t="s">
        <v>173</v>
      </c>
      <c r="E111" s="4" t="s">
        <v>660</v>
      </c>
      <c r="F111" s="23" t="s">
        <v>194</v>
      </c>
      <c r="G111" s="56">
        <v>1789.1</v>
      </c>
      <c r="H111" s="56">
        <f>1640+340.8+985.6</f>
        <v>2966.4</v>
      </c>
      <c r="I111" s="56">
        <v>118.6</v>
      </c>
      <c r="J111" s="56">
        <v>0</v>
      </c>
      <c r="K111" s="56">
        <f>I111+J111</f>
        <v>118.6</v>
      </c>
    </row>
    <row r="112" spans="1:11" ht="18.75">
      <c r="A112" s="333" t="s">
        <v>682</v>
      </c>
      <c r="B112" s="333"/>
      <c r="C112" s="333"/>
      <c r="D112" s="333"/>
      <c r="E112" s="333"/>
      <c r="F112" s="333"/>
      <c r="G112" s="310" t="e">
        <f>#REF!+#REF!+G108+G101+G95+G83+#REF!+G57+G44+#REF!+G9</f>
        <v>#REF!</v>
      </c>
      <c r="H112" s="310" t="e">
        <f>#REF!+#REF!+H108+H101+H95+H83+#REF!+H57+H44+#REF!+H9</f>
        <v>#REF!</v>
      </c>
      <c r="I112" s="310">
        <f>I8</f>
        <v>24723.7</v>
      </c>
      <c r="J112" s="310">
        <f>J8</f>
        <v>4085</v>
      </c>
      <c r="K112" s="310">
        <f>K8</f>
        <v>28808.7</v>
      </c>
    </row>
    <row r="113" spans="1:11" ht="18.75">
      <c r="A113" s="316"/>
      <c r="B113" s="316"/>
      <c r="C113" s="316"/>
      <c r="D113" s="316"/>
      <c r="E113" s="316"/>
      <c r="F113" s="316"/>
      <c r="G113" s="317"/>
      <c r="H113" s="317"/>
      <c r="I113" s="317"/>
      <c r="J113" s="317"/>
      <c r="K113" s="317"/>
    </row>
    <row r="114" spans="1:11" ht="31.5">
      <c r="A114" s="8" t="s">
        <v>666</v>
      </c>
      <c r="B114" s="8"/>
      <c r="C114" s="323"/>
      <c r="D114" s="323"/>
      <c r="E114" s="323"/>
      <c r="F114" s="274"/>
      <c r="G114" s="274"/>
      <c r="H114" s="272"/>
      <c r="I114" s="272"/>
      <c r="J114" s="331" t="s">
        <v>679</v>
      </c>
      <c r="K114" s="331"/>
    </row>
  </sheetData>
  <sheetProtection/>
  <mergeCells count="10">
    <mergeCell ref="C114:E114"/>
    <mergeCell ref="J114:K114"/>
    <mergeCell ref="I1:K1"/>
    <mergeCell ref="I2:K2"/>
    <mergeCell ref="R2:X2"/>
    <mergeCell ref="C3:G3"/>
    <mergeCell ref="P3:Y3"/>
    <mergeCell ref="A4:K4"/>
    <mergeCell ref="A5:G5"/>
    <mergeCell ref="A112:F112"/>
  </mergeCells>
  <printOptions/>
  <pageMargins left="0.7874015748031497" right="0.3937007874015748" top="0.3937007874015748" bottom="0.1968503937007874" header="0" footer="0"/>
  <pageSetup fitToHeight="0" fitToWidth="1" horizontalDpi="600" verticalDpi="600" orientation="portrait" paperSize="9" scale="63" r:id="rId1"/>
  <rowBreaks count="2" manualBreakCount="2">
    <brk id="34" max="10" man="1"/>
    <brk id="9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43">
      <selection activeCell="C65" sqref="C65"/>
    </sheetView>
  </sheetViews>
  <sheetFormatPr defaultColWidth="9.140625" defaultRowHeight="12.75"/>
  <cols>
    <col min="1" max="1" width="10.421875" style="103" customWidth="1"/>
    <col min="2" max="2" width="64.7109375" style="128" customWidth="1"/>
    <col min="3" max="3" width="11.7109375" style="108" customWidth="1"/>
    <col min="4" max="4" width="10.28125" style="108" customWidth="1"/>
    <col min="5" max="5" width="11.140625" style="108" customWidth="1"/>
    <col min="6" max="7" width="11.140625" style="104" customWidth="1"/>
    <col min="8" max="16384" width="9.140625" style="104" customWidth="1"/>
  </cols>
  <sheetData>
    <row r="1" spans="2:7" ht="15.75">
      <c r="B1" s="345" t="s">
        <v>36</v>
      </c>
      <c r="C1" s="345"/>
      <c r="D1" s="345"/>
      <c r="E1" s="345"/>
      <c r="F1" s="345"/>
      <c r="G1" s="345"/>
    </row>
    <row r="2" spans="2:7" ht="15.75">
      <c r="B2" s="345" t="s">
        <v>28</v>
      </c>
      <c r="C2" s="345"/>
      <c r="D2" s="345"/>
      <c r="E2" s="345"/>
      <c r="F2" s="345"/>
      <c r="G2" s="345"/>
    </row>
    <row r="3" spans="2:7" ht="15.75">
      <c r="B3" s="345" t="s">
        <v>494</v>
      </c>
      <c r="C3" s="345"/>
      <c r="D3" s="345"/>
      <c r="E3" s="345"/>
      <c r="F3" s="345"/>
      <c r="G3" s="345"/>
    </row>
    <row r="4" spans="2:7" ht="15.75">
      <c r="B4" s="345" t="s">
        <v>11</v>
      </c>
      <c r="C4" s="345"/>
      <c r="D4" s="345"/>
      <c r="E4" s="345"/>
      <c r="F4" s="345"/>
      <c r="G4" s="345"/>
    </row>
    <row r="5" spans="2:5" ht="15">
      <c r="B5" s="104"/>
      <c r="C5" s="104"/>
      <c r="D5" s="104"/>
      <c r="E5" s="104"/>
    </row>
    <row r="6" spans="1:8" s="106" customFormat="1" ht="37.5" customHeight="1">
      <c r="A6" s="346" t="s">
        <v>12</v>
      </c>
      <c r="B6" s="346"/>
      <c r="C6" s="346"/>
      <c r="D6" s="346"/>
      <c r="E6" s="346"/>
      <c r="F6" s="346"/>
      <c r="G6" s="346"/>
      <c r="H6" s="105"/>
    </row>
    <row r="7" spans="2:5" ht="14.25" customHeight="1">
      <c r="B7" s="107"/>
      <c r="E7" s="108" t="s">
        <v>495</v>
      </c>
    </row>
    <row r="8" spans="1:7" ht="18" customHeight="1">
      <c r="A8" s="334" t="s">
        <v>496</v>
      </c>
      <c r="B8" s="336" t="s">
        <v>497</v>
      </c>
      <c r="C8" s="337" t="s">
        <v>485</v>
      </c>
      <c r="D8" s="337"/>
      <c r="E8" s="337"/>
      <c r="F8" s="342" t="s">
        <v>21</v>
      </c>
      <c r="G8" s="342" t="s">
        <v>22</v>
      </c>
    </row>
    <row r="9" spans="1:7" ht="19.5" customHeight="1">
      <c r="A9" s="334"/>
      <c r="B9" s="336"/>
      <c r="C9" s="337" t="s">
        <v>485</v>
      </c>
      <c r="D9" s="338" t="s">
        <v>498</v>
      </c>
      <c r="E9" s="337" t="s">
        <v>499</v>
      </c>
      <c r="F9" s="343"/>
      <c r="G9" s="343"/>
    </row>
    <row r="10" spans="1:7" ht="28.5" customHeight="1">
      <c r="A10" s="335"/>
      <c r="B10" s="336"/>
      <c r="C10" s="337"/>
      <c r="D10" s="339"/>
      <c r="E10" s="337"/>
      <c r="F10" s="344"/>
      <c r="G10" s="344"/>
    </row>
    <row r="11" spans="1:7" s="110" customFormat="1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239">
        <v>6</v>
      </c>
      <c r="G11" s="239">
        <v>7</v>
      </c>
    </row>
    <row r="12" spans="1:10" ht="28.5" customHeight="1">
      <c r="A12" s="224" t="s">
        <v>500</v>
      </c>
      <c r="B12" s="112" t="s">
        <v>176</v>
      </c>
      <c r="C12" s="113" t="e">
        <f>SUM(C13:C19)</f>
        <v>#REF!</v>
      </c>
      <c r="D12" s="113" t="e">
        <f>SUM(D13:D19)</f>
        <v>#REF!</v>
      </c>
      <c r="E12" s="113" t="e">
        <f>SUM(E13:E19)</f>
        <v>#REF!</v>
      </c>
      <c r="F12" s="113" t="e">
        <f>SUM(F13:F19)</f>
        <v>#REF!</v>
      </c>
      <c r="G12" s="113" t="e">
        <f>SUM(G13:G19)</f>
        <v>#REF!</v>
      </c>
      <c r="J12" s="248" t="e">
        <f>E12/C12*100</f>
        <v>#REF!</v>
      </c>
    </row>
    <row r="13" spans="1:7" ht="30">
      <c r="A13" s="111" t="s">
        <v>501</v>
      </c>
      <c r="B13" s="6" t="s">
        <v>502</v>
      </c>
      <c r="C13" s="114" t="e">
        <f>#REF!</f>
        <v>#REF!</v>
      </c>
      <c r="D13" s="114" t="e">
        <f>#REF!</f>
        <v>#REF!</v>
      </c>
      <c r="E13" s="114" t="e">
        <f>#REF!</f>
        <v>#REF!</v>
      </c>
      <c r="F13" s="114" t="e">
        <f>#REF!</f>
        <v>#REF!</v>
      </c>
      <c r="G13" s="114" t="e">
        <f>#REF!</f>
        <v>#REF!</v>
      </c>
    </row>
    <row r="14" spans="1:7" ht="45">
      <c r="A14" s="111" t="s">
        <v>503</v>
      </c>
      <c r="B14" s="6" t="s">
        <v>408</v>
      </c>
      <c r="C14" s="114" t="e">
        <f>#REF!</f>
        <v>#REF!</v>
      </c>
      <c r="D14" s="114" t="e">
        <f>#REF!</f>
        <v>#REF!</v>
      </c>
      <c r="E14" s="114" t="e">
        <f>#REF!</f>
        <v>#REF!</v>
      </c>
      <c r="F14" s="114" t="e">
        <f>#REF!</f>
        <v>#REF!</v>
      </c>
      <c r="G14" s="114" t="e">
        <f>#REF!</f>
        <v>#REF!</v>
      </c>
    </row>
    <row r="15" spans="1:7" ht="45">
      <c r="A15" s="111" t="s">
        <v>504</v>
      </c>
      <c r="B15" s="6" t="s">
        <v>505</v>
      </c>
      <c r="C15" s="114" t="e">
        <f>#REF!</f>
        <v>#REF!</v>
      </c>
      <c r="D15" s="114" t="e">
        <f>#REF!</f>
        <v>#REF!</v>
      </c>
      <c r="E15" s="114" t="e">
        <f>#REF!</f>
        <v>#REF!</v>
      </c>
      <c r="F15" s="126" t="e">
        <f>#REF!</f>
        <v>#REF!</v>
      </c>
      <c r="G15" s="240" t="e">
        <f>#REF!</f>
        <v>#REF!</v>
      </c>
    </row>
    <row r="16" spans="1:7" ht="30">
      <c r="A16" s="111" t="s">
        <v>506</v>
      </c>
      <c r="B16" s="7" t="s">
        <v>203</v>
      </c>
      <c r="C16" s="114" t="e">
        <f>#REF!</f>
        <v>#REF!</v>
      </c>
      <c r="D16" s="114" t="e">
        <f>#REF!</f>
        <v>#REF!</v>
      </c>
      <c r="E16" s="114" t="e">
        <f>#REF!</f>
        <v>#REF!</v>
      </c>
      <c r="F16" s="114" t="e">
        <f>#REF!</f>
        <v>#REF!</v>
      </c>
      <c r="G16" s="241" t="e">
        <f>#REF!</f>
        <v>#REF!</v>
      </c>
    </row>
    <row r="17" spans="1:7" ht="15.75" hidden="1">
      <c r="A17" s="111" t="s">
        <v>507</v>
      </c>
      <c r="B17" s="6" t="s">
        <v>344</v>
      </c>
      <c r="C17" s="114"/>
      <c r="D17" s="114">
        <f>'[1]Свод 18 попр от 01.12г'!H49</f>
        <v>0</v>
      </c>
      <c r="E17" s="114">
        <f>C17+D17</f>
        <v>0</v>
      </c>
      <c r="F17" s="114"/>
      <c r="G17" s="238"/>
    </row>
    <row r="18" spans="1:7" ht="15.75">
      <c r="A18" s="111" t="s">
        <v>508</v>
      </c>
      <c r="B18" s="6" t="s">
        <v>180</v>
      </c>
      <c r="C18" s="114" t="e">
        <f>#REF!</f>
        <v>#REF!</v>
      </c>
      <c r="D18" s="114" t="e">
        <f>#REF!</f>
        <v>#REF!</v>
      </c>
      <c r="E18" s="114" t="e">
        <f>#REF!</f>
        <v>#REF!</v>
      </c>
      <c r="F18" s="114" t="e">
        <f>#REF!</f>
        <v>#REF!</v>
      </c>
      <c r="G18" s="240" t="e">
        <f>#REF!</f>
        <v>#REF!</v>
      </c>
    </row>
    <row r="19" spans="1:7" ht="15.75">
      <c r="A19" s="111" t="s">
        <v>509</v>
      </c>
      <c r="B19" s="6" t="s">
        <v>181</v>
      </c>
      <c r="C19" s="114" t="e">
        <f>#REF!+#REF!+#REF!</f>
        <v>#REF!</v>
      </c>
      <c r="D19" s="114" t="e">
        <f>#REF!+#REF!+#REF!</f>
        <v>#REF!</v>
      </c>
      <c r="E19" s="114" t="e">
        <f>#REF!+#REF!+#REF!</f>
        <v>#REF!</v>
      </c>
      <c r="F19" s="114" t="e">
        <f>'к 17 разд'!G44</f>
        <v>#REF!</v>
      </c>
      <c r="G19" s="114" t="e">
        <f>'к 17 разд'!H44</f>
        <v>#REF!</v>
      </c>
    </row>
    <row r="20" spans="1:10" ht="31.5">
      <c r="A20" s="224" t="s">
        <v>510</v>
      </c>
      <c r="B20" s="112" t="s">
        <v>213</v>
      </c>
      <c r="C20" s="113" t="e">
        <f>SUM(C21:C22)</f>
        <v>#REF!</v>
      </c>
      <c r="D20" s="113" t="e">
        <f>SUM(D21:D22)</f>
        <v>#REF!</v>
      </c>
      <c r="E20" s="113" t="e">
        <f>SUM(E21:E22)</f>
        <v>#REF!</v>
      </c>
      <c r="F20" s="113" t="e">
        <f>SUM(F21:F22)</f>
        <v>#REF!</v>
      </c>
      <c r="G20" s="113" t="e">
        <f>SUM(G21:G22)</f>
        <v>#REF!</v>
      </c>
      <c r="J20" s="104" t="e">
        <f>E20/C20</f>
        <v>#REF!</v>
      </c>
    </row>
    <row r="21" spans="1:7" ht="15.75">
      <c r="A21" s="111" t="s">
        <v>19</v>
      </c>
      <c r="B21" s="6" t="s">
        <v>18</v>
      </c>
      <c r="C21" s="114" t="e">
        <f>#REF!</f>
        <v>#REF!</v>
      </c>
      <c r="D21" s="114" t="e">
        <f>#REF!</f>
        <v>#REF!</v>
      </c>
      <c r="E21" s="114" t="e">
        <f>#REF!</f>
        <v>#REF!</v>
      </c>
      <c r="F21" s="114" t="e">
        <f>'к 17 разд'!G67</f>
        <v>#REF!</v>
      </c>
      <c r="G21" s="114" t="e">
        <f>'к 17 разд'!H67</f>
        <v>#REF!</v>
      </c>
    </row>
    <row r="22" spans="1:7" ht="31.5" customHeight="1">
      <c r="A22" s="111" t="s">
        <v>511</v>
      </c>
      <c r="B22" s="6" t="s">
        <v>333</v>
      </c>
      <c r="C22" s="114">
        <v>0</v>
      </c>
      <c r="D22" s="114" t="e">
        <f>'к 17 разд'!F70</f>
        <v>#REF!</v>
      </c>
      <c r="E22" s="114" t="e">
        <f>C22+D22</f>
        <v>#REF!</v>
      </c>
      <c r="F22" s="114"/>
      <c r="G22" s="238"/>
    </row>
    <row r="23" spans="1:10" ht="15.75">
      <c r="A23" s="224" t="s">
        <v>513</v>
      </c>
      <c r="B23" s="112" t="s">
        <v>183</v>
      </c>
      <c r="C23" s="113" t="e">
        <f>SUM(C24:C28)</f>
        <v>#REF!</v>
      </c>
      <c r="D23" s="113" t="e">
        <f>SUM(D24:D28)</f>
        <v>#REF!</v>
      </c>
      <c r="E23" s="113" t="e">
        <f>SUM(E24:E28)</f>
        <v>#REF!</v>
      </c>
      <c r="F23" s="113" t="e">
        <f>SUM(F24:F28)</f>
        <v>#REF!</v>
      </c>
      <c r="G23" s="113" t="e">
        <f>SUM(G24:G28)</f>
        <v>#REF!</v>
      </c>
      <c r="J23" s="248" t="e">
        <f>E23/C23*100</f>
        <v>#REF!</v>
      </c>
    </row>
    <row r="24" spans="1:7" ht="16.5" customHeight="1">
      <c r="A24" s="111" t="s">
        <v>514</v>
      </c>
      <c r="B24" s="6" t="s">
        <v>184</v>
      </c>
      <c r="C24" s="114" t="e">
        <f>#REF!</f>
        <v>#REF!</v>
      </c>
      <c r="D24" s="114" t="e">
        <f>#REF!</f>
        <v>#REF!</v>
      </c>
      <c r="E24" s="114" t="e">
        <f>#REF!</f>
        <v>#REF!</v>
      </c>
      <c r="F24" s="114" t="e">
        <f>'к 17 разд'!G75</f>
        <v>#REF!</v>
      </c>
      <c r="G24" s="114" t="e">
        <f>'к 17 разд'!H75</f>
        <v>#REF!</v>
      </c>
    </row>
    <row r="25" spans="1:7" ht="15.75" customHeight="1">
      <c r="A25" s="111" t="s">
        <v>515</v>
      </c>
      <c r="B25" s="6" t="s">
        <v>391</v>
      </c>
      <c r="C25" s="114" t="e">
        <f>#REF!</f>
        <v>#REF!</v>
      </c>
      <c r="D25" s="114" t="e">
        <f>#REF!</f>
        <v>#REF!</v>
      </c>
      <c r="E25" s="114" t="e">
        <f>#REF!</f>
        <v>#REF!</v>
      </c>
      <c r="F25" s="114" t="e">
        <f>'к 17 разд'!G80</f>
        <v>#REF!</v>
      </c>
      <c r="G25" s="114" t="e">
        <f>'к 17 разд'!H80</f>
        <v>#REF!</v>
      </c>
    </row>
    <row r="26" spans="1:7" ht="17.25" customHeight="1">
      <c r="A26" s="111" t="s">
        <v>594</v>
      </c>
      <c r="B26" s="6" t="s">
        <v>474</v>
      </c>
      <c r="C26" s="114" t="e">
        <f>#REF!</f>
        <v>#REF!</v>
      </c>
      <c r="D26" s="114" t="e">
        <f>#REF!</f>
        <v>#REF!</v>
      </c>
      <c r="E26" s="114" t="e">
        <f>#REF!</f>
        <v>#REF!</v>
      </c>
      <c r="F26" s="114" t="e">
        <f>'к 17 разд'!G85</f>
        <v>#REF!</v>
      </c>
      <c r="G26" s="114" t="e">
        <f>'к 17 разд'!H85</f>
        <v>#REF!</v>
      </c>
    </row>
    <row r="27" spans="1:7" ht="19.5" customHeight="1">
      <c r="A27" s="111" t="s">
        <v>516</v>
      </c>
      <c r="B27" s="6" t="s">
        <v>317</v>
      </c>
      <c r="C27" s="114" t="e">
        <f>#REF!+#REF!</f>
        <v>#REF!</v>
      </c>
      <c r="D27" s="114" t="e">
        <f>#REF!+#REF!</f>
        <v>#REF!</v>
      </c>
      <c r="E27" s="114" t="e">
        <f>#REF!+#REF!</f>
        <v>#REF!</v>
      </c>
      <c r="F27" s="114" t="e">
        <f>'к 17 разд'!G90</f>
        <v>#REF!</v>
      </c>
      <c r="G27" s="114" t="e">
        <f>'к 17 разд'!H90</f>
        <v>#REF!</v>
      </c>
    </row>
    <row r="28" spans="1:7" ht="15.75">
      <c r="A28" s="111" t="s">
        <v>517</v>
      </c>
      <c r="B28" s="6" t="s">
        <v>187</v>
      </c>
      <c r="C28" s="114" t="e">
        <f>#REF!</f>
        <v>#REF!</v>
      </c>
      <c r="D28" s="114" t="e">
        <f>#REF!</f>
        <v>#REF!</v>
      </c>
      <c r="E28" s="114" t="e">
        <f>#REF!</f>
        <v>#REF!</v>
      </c>
      <c r="F28" s="114" t="e">
        <f>'к 17 разд'!G99</f>
        <v>#REF!</v>
      </c>
      <c r="G28" s="114" t="e">
        <f>'к 17 разд'!H99</f>
        <v>#REF!</v>
      </c>
    </row>
    <row r="29" spans="1:10" ht="15.75">
      <c r="A29" s="224" t="s">
        <v>518</v>
      </c>
      <c r="B29" s="112" t="s">
        <v>189</v>
      </c>
      <c r="C29" s="113" t="e">
        <f>SUM(C30:C32)</f>
        <v>#REF!</v>
      </c>
      <c r="D29" s="113" t="e">
        <f>SUM(D30:D32)</f>
        <v>#REF!</v>
      </c>
      <c r="E29" s="113" t="e">
        <f>SUM(E30:E32)</f>
        <v>#REF!</v>
      </c>
      <c r="F29" s="113" t="e">
        <f>SUM(F30:F32)</f>
        <v>#REF!</v>
      </c>
      <c r="G29" s="113" t="e">
        <f>SUM(G30:G32)</f>
        <v>#REF!</v>
      </c>
      <c r="J29" s="248" t="e">
        <f>E29/C29*100</f>
        <v>#REF!</v>
      </c>
    </row>
    <row r="30" spans="1:7" ht="15.75">
      <c r="A30" s="111" t="s">
        <v>519</v>
      </c>
      <c r="B30" s="6" t="s">
        <v>520</v>
      </c>
      <c r="C30" s="114">
        <v>0</v>
      </c>
      <c r="D30" s="114" t="e">
        <f>#REF!</f>
        <v>#REF!</v>
      </c>
      <c r="E30" s="114" t="e">
        <f>C30+D30</f>
        <v>#REF!</v>
      </c>
      <c r="F30" s="114" t="e">
        <f>#REF!</f>
        <v>#REF!</v>
      </c>
      <c r="G30" s="114" t="e">
        <f>#REF!</f>
        <v>#REF!</v>
      </c>
    </row>
    <row r="31" spans="1:7" ht="15.75">
      <c r="A31" s="111" t="s">
        <v>521</v>
      </c>
      <c r="B31" s="6" t="s">
        <v>192</v>
      </c>
      <c r="C31" s="114" t="e">
        <f>#REF!</f>
        <v>#REF!</v>
      </c>
      <c r="D31" s="114" t="e">
        <f>#REF!</f>
        <v>#REF!</v>
      </c>
      <c r="E31" s="114" t="e">
        <f>#REF!</f>
        <v>#REF!</v>
      </c>
      <c r="F31" s="114">
        <v>0</v>
      </c>
      <c r="G31" s="114">
        <v>0</v>
      </c>
    </row>
    <row r="32" spans="1:7" ht="15.75" hidden="1">
      <c r="A32" s="111" t="s">
        <v>522</v>
      </c>
      <c r="B32" s="6" t="s">
        <v>374</v>
      </c>
      <c r="C32" s="114">
        <v>0</v>
      </c>
      <c r="D32" s="114">
        <f>'[1]Свод 18 попр от 01.12г'!H148</f>
        <v>0</v>
      </c>
      <c r="E32" s="114">
        <f>C32+D32</f>
        <v>0</v>
      </c>
      <c r="F32" s="114"/>
      <c r="G32" s="238"/>
    </row>
    <row r="33" spans="1:10" ht="15.75">
      <c r="A33" s="224" t="s">
        <v>523</v>
      </c>
      <c r="B33" s="117" t="s">
        <v>233</v>
      </c>
      <c r="C33" s="113" t="e">
        <f>SUM(C34)</f>
        <v>#REF!</v>
      </c>
      <c r="D33" s="113" t="e">
        <f>SUM(D34)</f>
        <v>#REF!</v>
      </c>
      <c r="E33" s="113" t="e">
        <f>SUM(E34)</f>
        <v>#REF!</v>
      </c>
      <c r="F33" s="113" t="e">
        <f>SUM(F34)</f>
        <v>#REF!</v>
      </c>
      <c r="G33" s="113" t="e">
        <f>SUM(G34)</f>
        <v>#REF!</v>
      </c>
      <c r="J33" s="248" t="e">
        <f>E33/C33*100</f>
        <v>#REF!</v>
      </c>
    </row>
    <row r="34" spans="1:7" ht="33" customHeight="1">
      <c r="A34" s="111" t="s">
        <v>524</v>
      </c>
      <c r="B34" s="7" t="s">
        <v>525</v>
      </c>
      <c r="C34" s="114" t="e">
        <f>#REF!</f>
        <v>#REF!</v>
      </c>
      <c r="D34" s="114" t="e">
        <f>#REF!</f>
        <v>#REF!</v>
      </c>
      <c r="E34" s="114" t="e">
        <f>#REF!</f>
        <v>#REF!</v>
      </c>
      <c r="F34" s="114" t="e">
        <f>'к 17 разд'!G135</f>
        <v>#REF!</v>
      </c>
      <c r="G34" s="114" t="e">
        <f>'к 17 разд'!H135</f>
        <v>#REF!</v>
      </c>
    </row>
    <row r="35" spans="1:10" ht="15.75">
      <c r="A35" s="224" t="s">
        <v>526</v>
      </c>
      <c r="B35" s="112" t="s">
        <v>235</v>
      </c>
      <c r="C35" s="113" t="e">
        <f>SUM(C36:C40)</f>
        <v>#REF!</v>
      </c>
      <c r="D35" s="113" t="e">
        <f>SUM(D36:D40)</f>
        <v>#REF!</v>
      </c>
      <c r="E35" s="113" t="e">
        <f>SUM(E36:E40)</f>
        <v>#REF!</v>
      </c>
      <c r="F35" s="113" t="e">
        <f>SUM(F36:F40)</f>
        <v>#REF!</v>
      </c>
      <c r="G35" s="113" t="e">
        <f>SUM(G36:G40)</f>
        <v>#REF!</v>
      </c>
      <c r="J35" s="248" t="e">
        <f>E35/C35*100</f>
        <v>#REF!</v>
      </c>
    </row>
    <row r="36" spans="1:7" ht="15.75">
      <c r="A36" s="111" t="s">
        <v>527</v>
      </c>
      <c r="B36" s="6" t="s">
        <v>237</v>
      </c>
      <c r="C36" s="114" t="e">
        <f>#REF!+#REF!</f>
        <v>#REF!</v>
      </c>
      <c r="D36" s="114" t="e">
        <f>#REF!+#REF!</f>
        <v>#REF!</v>
      </c>
      <c r="E36" s="114" t="e">
        <f>#REF!+#REF!</f>
        <v>#REF!</v>
      </c>
      <c r="F36" s="126" t="e">
        <f>'к 17 разд'!G143</f>
        <v>#REF!</v>
      </c>
      <c r="G36" s="126" t="e">
        <f>'к 17 разд'!H143</f>
        <v>#REF!</v>
      </c>
    </row>
    <row r="37" spans="1:7" ht="15.75">
      <c r="A37" s="111" t="s">
        <v>528</v>
      </c>
      <c r="B37" s="6" t="s">
        <v>243</v>
      </c>
      <c r="C37" s="114" t="e">
        <f>#REF!+#REF!</f>
        <v>#REF!</v>
      </c>
      <c r="D37" s="114" t="e">
        <f>#REF!+#REF!</f>
        <v>#REF!</v>
      </c>
      <c r="E37" s="114" t="e">
        <f>#REF!+#REF!</f>
        <v>#REF!</v>
      </c>
      <c r="F37" s="114" t="e">
        <f>'к 17 разд'!G157</f>
        <v>#REF!</v>
      </c>
      <c r="G37" s="114" t="e">
        <f>'к 17 разд'!H157</f>
        <v>#REF!</v>
      </c>
    </row>
    <row r="38" spans="1:7" ht="30.75" customHeight="1">
      <c r="A38" s="111" t="s">
        <v>529</v>
      </c>
      <c r="B38" s="6" t="s">
        <v>392</v>
      </c>
      <c r="C38" s="114" t="e">
        <f>#REF!+#REF!</f>
        <v>#REF!</v>
      </c>
      <c r="D38" s="114" t="e">
        <f>#REF!+#REF!</f>
        <v>#REF!</v>
      </c>
      <c r="E38" s="114" t="e">
        <f>#REF!+#REF!</f>
        <v>#REF!</v>
      </c>
      <c r="F38" s="114" t="e">
        <f>'к 17 разд'!G188</f>
        <v>#REF!</v>
      </c>
      <c r="G38" s="114" t="e">
        <f>'к 17 разд'!H188</f>
        <v>#REF!</v>
      </c>
    </row>
    <row r="39" spans="1:7" ht="15.75">
      <c r="A39" s="111" t="s">
        <v>530</v>
      </c>
      <c r="B39" s="6" t="s">
        <v>252</v>
      </c>
      <c r="C39" s="114" t="e">
        <f>#REF!+#REF!</f>
        <v>#REF!</v>
      </c>
      <c r="D39" s="114" t="e">
        <f>#REF!+#REF!</f>
        <v>#REF!</v>
      </c>
      <c r="E39" s="114" t="e">
        <f>#REF!+#REF!</f>
        <v>#REF!</v>
      </c>
      <c r="F39" s="114" t="e">
        <f>'к 17 разд'!G195</f>
        <v>#REF!</v>
      </c>
      <c r="G39" s="114" t="e">
        <f>'к 17 разд'!H195</f>
        <v>#REF!</v>
      </c>
    </row>
    <row r="40" spans="1:7" ht="15.75">
      <c r="A40" s="111" t="s">
        <v>531</v>
      </c>
      <c r="B40" s="7" t="s">
        <v>257</v>
      </c>
      <c r="C40" s="114" t="e">
        <f>#REF!+#REF!</f>
        <v>#REF!</v>
      </c>
      <c r="D40" s="114" t="e">
        <f>#REF!+#REF!</f>
        <v>#REF!</v>
      </c>
      <c r="E40" s="114" t="e">
        <f>#REF!+#REF!</f>
        <v>#REF!</v>
      </c>
      <c r="F40" s="114" t="e">
        <f>'к 17 разд'!G221</f>
        <v>#REF!</v>
      </c>
      <c r="G40" s="114" t="e">
        <f>'к 17 разд'!H221</f>
        <v>#REF!</v>
      </c>
    </row>
    <row r="41" spans="1:10" ht="15.75">
      <c r="A41" s="224" t="s">
        <v>532</v>
      </c>
      <c r="B41" s="112" t="s">
        <v>420</v>
      </c>
      <c r="C41" s="113" t="e">
        <f>C42</f>
        <v>#REF!</v>
      </c>
      <c r="D41" s="113" t="e">
        <f>D42</f>
        <v>#REF!</v>
      </c>
      <c r="E41" s="113" t="e">
        <f>E42</f>
        <v>#REF!</v>
      </c>
      <c r="F41" s="113" t="e">
        <f>F42</f>
        <v>#REF!</v>
      </c>
      <c r="G41" s="113" t="e">
        <f>G42</f>
        <v>#REF!</v>
      </c>
      <c r="J41" s="248" t="e">
        <f>E41/C41*100</f>
        <v>#REF!</v>
      </c>
    </row>
    <row r="42" spans="1:7" ht="15.75">
      <c r="A42" s="111" t="s">
        <v>533</v>
      </c>
      <c r="B42" s="6" t="s">
        <v>265</v>
      </c>
      <c r="C42" s="118" t="e">
        <f>#REF!+#REF!</f>
        <v>#REF!</v>
      </c>
      <c r="D42" s="118" t="e">
        <f>#REF!+#REF!</f>
        <v>#REF!</v>
      </c>
      <c r="E42" s="118" t="e">
        <f>#REF!+#REF!</f>
        <v>#REF!</v>
      </c>
      <c r="F42" s="126" t="e">
        <f>'к 17 разд'!G236</f>
        <v>#REF!</v>
      </c>
      <c r="G42" s="126" t="e">
        <f>'к 17 разд'!H236</f>
        <v>#REF!</v>
      </c>
    </row>
    <row r="43" spans="1:10" ht="15.75">
      <c r="A43" s="224" t="s">
        <v>534</v>
      </c>
      <c r="B43" s="112" t="s">
        <v>385</v>
      </c>
      <c r="C43" s="113" t="e">
        <f>SUM(C44:C49)</f>
        <v>#REF!</v>
      </c>
      <c r="D43" s="113" t="e">
        <f>SUM(D44:D49)</f>
        <v>#REF!</v>
      </c>
      <c r="E43" s="113" t="e">
        <f>SUM(E44:E49)</f>
        <v>#REF!</v>
      </c>
      <c r="F43" s="113" t="e">
        <f>SUM(F44:F49)</f>
        <v>#REF!</v>
      </c>
      <c r="G43" s="113" t="e">
        <f>SUM(G44:G49)</f>
        <v>#REF!</v>
      </c>
      <c r="J43" s="248" t="e">
        <f>E43/C43*100</f>
        <v>#REF!</v>
      </c>
    </row>
    <row r="44" spans="1:7" ht="15.75">
      <c r="A44" s="111" t="s">
        <v>535</v>
      </c>
      <c r="B44" s="7" t="s">
        <v>269</v>
      </c>
      <c r="C44" s="114" t="e">
        <f>#REF!+#REF!</f>
        <v>#REF!</v>
      </c>
      <c r="D44" s="114" t="e">
        <f>#REF!+#REF!</f>
        <v>#REF!</v>
      </c>
      <c r="E44" s="114" t="e">
        <f>#REF!+#REF!</f>
        <v>#REF!</v>
      </c>
      <c r="F44" s="114" t="e">
        <f>'к 17 разд'!G256</f>
        <v>#REF!</v>
      </c>
      <c r="G44" s="114" t="e">
        <f>'к 17 разд'!H256</f>
        <v>#REF!</v>
      </c>
    </row>
    <row r="45" spans="1:7" ht="15.75">
      <c r="A45" s="111" t="s">
        <v>536</v>
      </c>
      <c r="B45" s="7" t="s">
        <v>277</v>
      </c>
      <c r="C45" s="114" t="e">
        <f>#REF!+#REF!</f>
        <v>#REF!</v>
      </c>
      <c r="D45" s="114" t="e">
        <f>#REF!+#REF!</f>
        <v>#REF!</v>
      </c>
      <c r="E45" s="114" t="e">
        <f>#REF!+#REF!</f>
        <v>#REF!</v>
      </c>
      <c r="F45" s="114" t="e">
        <f>'к 17 разд'!G261</f>
        <v>#REF!</v>
      </c>
      <c r="G45" s="114" t="e">
        <f>'к 17 разд'!H261</f>
        <v>#REF!</v>
      </c>
    </row>
    <row r="46" spans="1:7" ht="15.75">
      <c r="A46" s="111" t="s">
        <v>537</v>
      </c>
      <c r="B46" s="7" t="s">
        <v>324</v>
      </c>
      <c r="C46" s="114" t="e">
        <f>#REF!+#REF!</f>
        <v>#REF!</v>
      </c>
      <c r="D46" s="114" t="e">
        <f>#REF!+#REF!</f>
        <v>#REF!</v>
      </c>
      <c r="E46" s="114" t="e">
        <f>#REF!+#REF!</f>
        <v>#REF!</v>
      </c>
      <c r="F46" s="114" t="e">
        <f>'к 17 разд'!G277</f>
        <v>#REF!</v>
      </c>
      <c r="G46" s="114" t="e">
        <f>'к 17 разд'!H277</f>
        <v>#REF!</v>
      </c>
    </row>
    <row r="47" spans="1:7" ht="15.75">
      <c r="A47" s="111" t="s">
        <v>538</v>
      </c>
      <c r="B47" s="7" t="s">
        <v>282</v>
      </c>
      <c r="C47" s="114" t="e">
        <f>#REF!+#REF!</f>
        <v>#REF!</v>
      </c>
      <c r="D47" s="114" t="e">
        <f>#REF!+#REF!</f>
        <v>#REF!</v>
      </c>
      <c r="E47" s="114" t="e">
        <f>#REF!+#REF!</f>
        <v>#REF!</v>
      </c>
      <c r="F47" s="114" t="e">
        <f>'к 17 разд'!G281</f>
        <v>#REF!</v>
      </c>
      <c r="G47" s="114" t="e">
        <f>'к 17 разд'!H281</f>
        <v>#REF!</v>
      </c>
    </row>
    <row r="48" spans="1:7" ht="15.75">
      <c r="A48" s="111" t="s">
        <v>539</v>
      </c>
      <c r="B48" s="7" t="s">
        <v>365</v>
      </c>
      <c r="C48" s="114" t="e">
        <f>#REF!+#REF!</f>
        <v>#REF!</v>
      </c>
      <c r="D48" s="114" t="e">
        <f>#REF!+#REF!</f>
        <v>#REF!</v>
      </c>
      <c r="E48" s="114" t="e">
        <f>#REF!+#REF!</f>
        <v>#REF!</v>
      </c>
      <c r="F48" s="114" t="e">
        <f>'к 17 разд'!G289</f>
        <v>#REF!</v>
      </c>
      <c r="G48" s="114" t="e">
        <f>'к 17 разд'!H289</f>
        <v>#REF!</v>
      </c>
    </row>
    <row r="49" spans="1:7" ht="15.75">
      <c r="A49" s="111" t="s">
        <v>540</v>
      </c>
      <c r="B49" s="7" t="s">
        <v>388</v>
      </c>
      <c r="C49" s="114" t="e">
        <f>#REF!+#REF!</f>
        <v>#REF!</v>
      </c>
      <c r="D49" s="114" t="e">
        <f>#REF!+#REF!</f>
        <v>#REF!</v>
      </c>
      <c r="E49" s="114" t="e">
        <f>#REF!+#REF!</f>
        <v>#REF!</v>
      </c>
      <c r="F49" s="114" t="e">
        <f>'к 17 разд'!G294</f>
        <v>#REF!</v>
      </c>
      <c r="G49" s="114" t="e">
        <f>'к 17 разд'!H294</f>
        <v>#REF!</v>
      </c>
    </row>
    <row r="50" spans="1:10" ht="15.75">
      <c r="A50" s="224" t="s">
        <v>541</v>
      </c>
      <c r="B50" s="112" t="s">
        <v>284</v>
      </c>
      <c r="C50" s="113" t="e">
        <f>SUM(C51:C53)</f>
        <v>#REF!</v>
      </c>
      <c r="D50" s="113" t="e">
        <f>SUM(D51:D53)</f>
        <v>#REF!</v>
      </c>
      <c r="E50" s="113" t="e">
        <f>SUM(E51:E53)</f>
        <v>#REF!</v>
      </c>
      <c r="F50" s="113" t="e">
        <f>SUM(F51:F53)</f>
        <v>#REF!</v>
      </c>
      <c r="G50" s="113" t="e">
        <f>SUM(G51:G53)</f>
        <v>#REF!</v>
      </c>
      <c r="J50" s="248" t="e">
        <f>E50/C50*100</f>
        <v>#REF!</v>
      </c>
    </row>
    <row r="51" spans="1:7" ht="15.75">
      <c r="A51" s="111" t="s">
        <v>542</v>
      </c>
      <c r="B51" s="7" t="s">
        <v>286</v>
      </c>
      <c r="C51" s="114" t="e">
        <f>#REF!</f>
        <v>#REF!</v>
      </c>
      <c r="D51" s="114" t="e">
        <f>#REF!</f>
        <v>#REF!</v>
      </c>
      <c r="E51" s="114" t="e">
        <f>#REF!</f>
        <v>#REF!</v>
      </c>
      <c r="F51" s="114" t="e">
        <f>'к 17 разд'!G299</f>
        <v>#REF!</v>
      </c>
      <c r="G51" s="114" t="e">
        <f>'к 17 разд'!H299</f>
        <v>#REF!</v>
      </c>
    </row>
    <row r="52" spans="1:7" ht="15.75">
      <c r="A52" s="111" t="s">
        <v>543</v>
      </c>
      <c r="B52" s="7" t="s">
        <v>294</v>
      </c>
      <c r="C52" s="114" t="e">
        <f>#REF!+#REF!</f>
        <v>#REF!</v>
      </c>
      <c r="D52" s="114" t="e">
        <f>#REF!+#REF!</f>
        <v>#REF!</v>
      </c>
      <c r="E52" s="114" t="e">
        <f>#REF!+#REF!</f>
        <v>#REF!</v>
      </c>
      <c r="F52" s="114" t="e">
        <f>'к 17 разд'!G306</f>
        <v>#REF!</v>
      </c>
      <c r="G52" s="114" t="e">
        <f>'к 17 разд'!H306</f>
        <v>#REF!</v>
      </c>
    </row>
    <row r="53" spans="1:7" ht="15.75">
      <c r="A53" s="111" t="s">
        <v>544</v>
      </c>
      <c r="B53" s="7" t="s">
        <v>301</v>
      </c>
      <c r="C53" s="114" t="e">
        <f>#REF!+#REF!</f>
        <v>#REF!</v>
      </c>
      <c r="D53" s="114" t="e">
        <f>#REF!+#REF!</f>
        <v>#REF!</v>
      </c>
      <c r="E53" s="114" t="e">
        <f>#REF!+#REF!</f>
        <v>#REF!</v>
      </c>
      <c r="F53" s="114" t="e">
        <f>'к 17 разд'!G324</f>
        <v>#REF!</v>
      </c>
      <c r="G53" s="114" t="e">
        <f>'к 17 разд'!H324</f>
        <v>#REF!</v>
      </c>
    </row>
    <row r="54" spans="1:10" ht="15.75">
      <c r="A54" s="224" t="s">
        <v>545</v>
      </c>
      <c r="B54" s="112" t="s">
        <v>283</v>
      </c>
      <c r="C54" s="113" t="e">
        <f>C55</f>
        <v>#REF!</v>
      </c>
      <c r="D54" s="113" t="e">
        <f>SUM(D55)</f>
        <v>#REF!</v>
      </c>
      <c r="E54" s="113" t="e">
        <f>SUM(E55:E55)</f>
        <v>#REF!</v>
      </c>
      <c r="F54" s="113" t="e">
        <f>SUM(F55:F55)</f>
        <v>#REF!</v>
      </c>
      <c r="G54" s="113" t="e">
        <f>SUM(G55:G55)</f>
        <v>#REF!</v>
      </c>
      <c r="J54" s="248" t="e">
        <f>E54/C54*100</f>
        <v>#REF!</v>
      </c>
    </row>
    <row r="55" spans="1:7" ht="15.75">
      <c r="A55" s="111" t="s">
        <v>546</v>
      </c>
      <c r="B55" s="6" t="s">
        <v>396</v>
      </c>
      <c r="C55" s="114" t="e">
        <f>#REF!</f>
        <v>#REF!</v>
      </c>
      <c r="D55" s="114" t="e">
        <f>#REF!</f>
        <v>#REF!</v>
      </c>
      <c r="E55" s="114" t="e">
        <f>#REF!</f>
        <v>#REF!</v>
      </c>
      <c r="F55" s="114" t="e">
        <f>'к 17 разд'!G339</f>
        <v>#REF!</v>
      </c>
      <c r="G55" s="114" t="e">
        <f>'к 17 разд'!H339</f>
        <v>#REF!</v>
      </c>
    </row>
    <row r="56" spans="1:10" ht="15.75">
      <c r="A56" s="224" t="s">
        <v>547</v>
      </c>
      <c r="B56" s="119" t="s">
        <v>378</v>
      </c>
      <c r="C56" s="113" t="e">
        <f>C57</f>
        <v>#REF!</v>
      </c>
      <c r="D56" s="113" t="e">
        <f>D57</f>
        <v>#REF!</v>
      </c>
      <c r="E56" s="113" t="e">
        <f>E57</f>
        <v>#REF!</v>
      </c>
      <c r="F56" s="113" t="e">
        <f>F57</f>
        <v>#REF!</v>
      </c>
      <c r="G56" s="113" t="e">
        <f>G57</f>
        <v>#REF!</v>
      </c>
      <c r="J56" s="248" t="e">
        <f>E56/C56*100</f>
        <v>#REF!</v>
      </c>
    </row>
    <row r="57" spans="1:7" ht="15.75">
      <c r="A57" s="111" t="s">
        <v>548</v>
      </c>
      <c r="B57" s="6" t="s">
        <v>270</v>
      </c>
      <c r="C57" s="114" t="e">
        <f>#REF!</f>
        <v>#REF!</v>
      </c>
      <c r="D57" s="114" t="e">
        <f>#REF!</f>
        <v>#REF!</v>
      </c>
      <c r="E57" s="114" t="e">
        <f>#REF!</f>
        <v>#REF!</v>
      </c>
      <c r="F57" s="114" t="e">
        <f>'к 17 разд'!G349</f>
        <v>#REF!</v>
      </c>
      <c r="G57" s="114" t="e">
        <f>'к 17 разд'!H349</f>
        <v>#REF!</v>
      </c>
    </row>
    <row r="58" spans="1:10" ht="15.75">
      <c r="A58" s="224" t="s">
        <v>549</v>
      </c>
      <c r="B58" s="119" t="s">
        <v>366</v>
      </c>
      <c r="C58" s="113" t="e">
        <f>C59</f>
        <v>#REF!</v>
      </c>
      <c r="D58" s="113" t="e">
        <f>D59</f>
        <v>#REF!</v>
      </c>
      <c r="E58" s="113" t="e">
        <f>E59</f>
        <v>#REF!</v>
      </c>
      <c r="F58" s="113" t="e">
        <f>F59</f>
        <v>#REF!</v>
      </c>
      <c r="G58" s="113" t="e">
        <f>G59</f>
        <v>#REF!</v>
      </c>
      <c r="J58" s="248" t="e">
        <f>E58/C58*100</f>
        <v>#REF!</v>
      </c>
    </row>
    <row r="59" spans="1:7" ht="18" customHeight="1">
      <c r="A59" s="111" t="s">
        <v>550</v>
      </c>
      <c r="B59" s="6" t="s">
        <v>380</v>
      </c>
      <c r="C59" s="114" t="e">
        <f>#REF!</f>
        <v>#REF!</v>
      </c>
      <c r="D59" s="114" t="e">
        <f>#REF!</f>
        <v>#REF!</v>
      </c>
      <c r="E59" s="114" t="e">
        <f>#REF!</f>
        <v>#REF!</v>
      </c>
      <c r="F59" s="114" t="e">
        <f>'к 17 разд'!G354</f>
        <v>#REF!</v>
      </c>
      <c r="G59" s="114" t="e">
        <f>'к 17 разд'!H354</f>
        <v>#REF!</v>
      </c>
    </row>
    <row r="60" spans="1:10" ht="17.25" customHeight="1">
      <c r="A60" s="224" t="s">
        <v>551</v>
      </c>
      <c r="B60" s="120" t="s">
        <v>552</v>
      </c>
      <c r="C60" s="113" t="e">
        <f>C12+C20+C23+C29+C33+C35+C41+C43+C50+C54+C56+C58</f>
        <v>#REF!</v>
      </c>
      <c r="D60" s="113" t="e">
        <f>D12+D20+D23+D29+D33+D35+D41+D43+D50+D54+D56+D58</f>
        <v>#REF!</v>
      </c>
      <c r="E60" s="113" t="e">
        <f>E12+E23+E29+E33+E35+E41+E43+E50+E54+E56+E58+E20</f>
        <v>#REF!</v>
      </c>
      <c r="F60" s="113" t="e">
        <f>F12+F23+F29+F33+F35+F41+F43+F50+F54+F56+F58+F20</f>
        <v>#REF!</v>
      </c>
      <c r="G60" s="113" t="e">
        <f>G12+G23+G29+G33+G35+G41+G43+G50+G54+G56+G58+G20</f>
        <v>#REF!</v>
      </c>
      <c r="J60" s="248" t="e">
        <f>E60/C60*100</f>
        <v>#REF!</v>
      </c>
    </row>
    <row r="61" spans="1:9" ht="24" hidden="1">
      <c r="A61" s="121" t="s">
        <v>553</v>
      </c>
      <c r="B61" s="122" t="s">
        <v>31</v>
      </c>
      <c r="C61" s="118" t="e">
        <f>C68-C60</f>
        <v>#REF!</v>
      </c>
      <c r="D61" s="118"/>
      <c r="E61" s="114" t="e">
        <f>I61-E60</f>
        <v>#REF!</v>
      </c>
      <c r="F61" s="241" t="e">
        <f>F68-F60</f>
        <v>#REF!</v>
      </c>
      <c r="G61" s="241" t="e">
        <f>G68-G60</f>
        <v>#REF!</v>
      </c>
      <c r="I61" s="104">
        <v>491490.9</v>
      </c>
    </row>
    <row r="62" spans="1:7" ht="15.75" hidden="1">
      <c r="A62" s="124"/>
      <c r="B62" s="125" t="s">
        <v>554</v>
      </c>
      <c r="C62" s="118">
        <f>C70</f>
        <v>5121.845</v>
      </c>
      <c r="D62" s="118"/>
      <c r="E62" s="126">
        <v>10859.2</v>
      </c>
      <c r="F62" s="238"/>
      <c r="G62" s="238"/>
    </row>
    <row r="63" spans="1:7" ht="15.75">
      <c r="A63" s="242"/>
      <c r="B63" s="243"/>
      <c r="C63" s="115"/>
      <c r="D63" s="115"/>
      <c r="E63" s="116"/>
      <c r="F63" s="123"/>
      <c r="G63" s="123"/>
    </row>
    <row r="64" spans="1:7" ht="3.75" customHeight="1">
      <c r="A64" s="242"/>
      <c r="B64" s="243"/>
      <c r="C64" s="115"/>
      <c r="D64" s="115"/>
      <c r="E64" s="116"/>
      <c r="F64" s="123"/>
      <c r="G64" s="123"/>
    </row>
    <row r="65" spans="1:6" ht="20.25" customHeight="1">
      <c r="A65" s="340" t="s">
        <v>306</v>
      </c>
      <c r="B65" s="341"/>
      <c r="C65" s="127" t="s">
        <v>555</v>
      </c>
      <c r="D65" s="127"/>
      <c r="F65" s="123"/>
    </row>
    <row r="66" spans="1:6" ht="15.75">
      <c r="A66" s="259"/>
      <c r="B66" s="127"/>
      <c r="C66" s="127"/>
      <c r="D66" s="127"/>
      <c r="F66" s="123"/>
    </row>
    <row r="67" spans="3:7" ht="15" hidden="1">
      <c r="C67" s="108" t="s">
        <v>75</v>
      </c>
      <c r="E67" s="108">
        <v>2012</v>
      </c>
      <c r="F67" s="104">
        <v>2013</v>
      </c>
      <c r="G67" s="104">
        <v>2014</v>
      </c>
    </row>
    <row r="68" spans="3:7" ht="15" hidden="1">
      <c r="C68" s="108">
        <v>481997.9</v>
      </c>
      <c r="D68" s="108" t="s">
        <v>14</v>
      </c>
      <c r="E68" s="108">
        <v>505793.1</v>
      </c>
      <c r="F68" s="108">
        <v>423694.9</v>
      </c>
      <c r="G68" s="104">
        <v>434400.3</v>
      </c>
    </row>
    <row r="69" spans="3:7" ht="15" hidden="1">
      <c r="C69" s="108">
        <v>102436.9</v>
      </c>
      <c r="D69" s="108" t="s">
        <v>23</v>
      </c>
      <c r="E69" s="108">
        <v>105933.9</v>
      </c>
      <c r="F69" s="108">
        <v>86224.1</v>
      </c>
      <c r="G69" s="104">
        <v>91485.9</v>
      </c>
    </row>
    <row r="70" spans="3:7" ht="15" hidden="1">
      <c r="C70" s="108">
        <f>C69*5%</f>
        <v>5121.845</v>
      </c>
      <c r="D70" s="108" t="s">
        <v>24</v>
      </c>
      <c r="E70" s="108">
        <f>E69*5%</f>
        <v>5296.695</v>
      </c>
      <c r="F70" s="108">
        <f>F69*5%</f>
        <v>4311.205000000001</v>
      </c>
      <c r="G70" s="108">
        <f>G69*5%</f>
        <v>4574.295</v>
      </c>
    </row>
    <row r="71" ht="15" hidden="1"/>
    <row r="72" ht="15" hidden="1"/>
    <row r="73" spans="4:6" ht="15" hidden="1">
      <c r="D73" s="108" t="s">
        <v>25</v>
      </c>
      <c r="E73" s="108">
        <v>11346</v>
      </c>
      <c r="F73" s="108"/>
    </row>
    <row r="74" spans="4:7" ht="15" hidden="1">
      <c r="D74" s="108" t="s">
        <v>26</v>
      </c>
      <c r="E74" s="108">
        <v>-671.3</v>
      </c>
      <c r="F74" s="108" t="s">
        <v>76</v>
      </c>
      <c r="G74" s="104" t="s">
        <v>77</v>
      </c>
    </row>
    <row r="75" spans="4:6" ht="15" hidden="1">
      <c r="D75" s="108" t="s">
        <v>27</v>
      </c>
      <c r="E75" s="108">
        <v>3497</v>
      </c>
      <c r="F75" s="108" t="s">
        <v>23</v>
      </c>
    </row>
    <row r="76" spans="4:6" ht="15" hidden="1">
      <c r="D76" s="108" t="s">
        <v>616</v>
      </c>
      <c r="E76" s="108">
        <f>SUM(E73:E75)</f>
        <v>14171.7</v>
      </c>
      <c r="F76" s="108"/>
    </row>
    <row r="77" ht="15" hidden="1"/>
    <row r="78" ht="15" hidden="1"/>
    <row r="79" spans="2:7" ht="15" hidden="1">
      <c r="B79" s="128" t="s">
        <v>43</v>
      </c>
      <c r="C79" s="108" t="e">
        <f>E60</f>
        <v>#REF!</v>
      </c>
      <c r="D79" s="108">
        <v>399859.2</v>
      </c>
      <c r="E79" s="108">
        <v>11346</v>
      </c>
      <c r="F79" s="248" t="e">
        <f>C79-D79-E79</f>
        <v>#REF!</v>
      </c>
      <c r="G79" s="104" t="s">
        <v>44</v>
      </c>
    </row>
    <row r="80" spans="2:7" ht="15" hidden="1">
      <c r="B80" s="128" t="s">
        <v>49</v>
      </c>
      <c r="C80" s="108">
        <f>E69</f>
        <v>105933.9</v>
      </c>
      <c r="D80" s="108" t="e">
        <f>F79</f>
        <v>#REF!</v>
      </c>
      <c r="F80" s="248" t="e">
        <f>C80-D80</f>
        <v>#REF!</v>
      </c>
      <c r="G80" s="104" t="s">
        <v>45</v>
      </c>
    </row>
    <row r="81" spans="2:6" ht="15" hidden="1">
      <c r="B81" s="128" t="s">
        <v>46</v>
      </c>
      <c r="C81" s="108">
        <f>E69</f>
        <v>105933.9</v>
      </c>
      <c r="D81" s="249">
        <v>0.05</v>
      </c>
      <c r="F81" s="248">
        <f>C81*D81</f>
        <v>5296.695</v>
      </c>
    </row>
    <row r="82" spans="2:7" ht="15" hidden="1">
      <c r="B82" s="128" t="s">
        <v>47</v>
      </c>
      <c r="C82" s="108">
        <f>F81</f>
        <v>5296.695</v>
      </c>
      <c r="D82" s="108">
        <f>E74</f>
        <v>-671.3</v>
      </c>
      <c r="F82" s="248">
        <f>C82+D82</f>
        <v>4625.3949999999995</v>
      </c>
      <c r="G82" s="104" t="s">
        <v>78</v>
      </c>
    </row>
    <row r="83" spans="2:6" ht="15" hidden="1">
      <c r="B83" s="128" t="s">
        <v>48</v>
      </c>
      <c r="C83" s="108" t="e">
        <f>F80</f>
        <v>#REF!</v>
      </c>
      <c r="D83" s="108">
        <v>11346</v>
      </c>
      <c r="F83" s="248" t="e">
        <f>C83+D83</f>
        <v>#REF!</v>
      </c>
    </row>
  </sheetData>
  <sheetProtection/>
  <mergeCells count="14">
    <mergeCell ref="A65:B65"/>
    <mergeCell ref="F8:F10"/>
    <mergeCell ref="G8:G10"/>
    <mergeCell ref="B1:G1"/>
    <mergeCell ref="B2:G2"/>
    <mergeCell ref="B3:G3"/>
    <mergeCell ref="B4:G4"/>
    <mergeCell ref="A6:G6"/>
    <mergeCell ref="A8:A10"/>
    <mergeCell ref="B8:B10"/>
    <mergeCell ref="C8:E8"/>
    <mergeCell ref="C9:C10"/>
    <mergeCell ref="D9:D10"/>
    <mergeCell ref="E9:E10"/>
  </mergeCells>
  <printOptions/>
  <pageMargins left="0.9055118110236221" right="0.5118110236220472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7"/>
  <sheetViews>
    <sheetView zoomScalePageLayoutView="0" workbookViewId="0" topLeftCell="A347">
      <selection activeCell="A347" sqref="A1:IV16384"/>
    </sheetView>
  </sheetViews>
  <sheetFormatPr defaultColWidth="9.140625" defaultRowHeight="12.75"/>
  <cols>
    <col min="1" max="1" width="61.57421875" style="1" customWidth="1"/>
    <col min="2" max="2" width="5.57421875" style="1" customWidth="1"/>
    <col min="3" max="3" width="5.7109375" style="1" customWidth="1"/>
    <col min="4" max="4" width="10.00390625" style="1" customWidth="1"/>
    <col min="5" max="5" width="6.00390625" style="1" customWidth="1"/>
    <col min="6" max="6" width="12.57421875" style="1" customWidth="1"/>
    <col min="7" max="7" width="12.7109375" style="1" customWidth="1"/>
    <col min="8" max="8" width="12.57421875" style="1" customWidth="1"/>
    <col min="9" max="11" width="10.7109375" style="1" bestFit="1" customWidth="1"/>
    <col min="12" max="16384" width="9.140625" style="1" customWidth="1"/>
  </cols>
  <sheetData>
    <row r="1" spans="3:8" ht="15.75">
      <c r="C1" s="323" t="s">
        <v>556</v>
      </c>
      <c r="D1" s="323"/>
      <c r="E1" s="323"/>
      <c r="F1" s="323"/>
      <c r="G1" s="323"/>
      <c r="H1" s="323"/>
    </row>
    <row r="2" spans="3:8" ht="15.75">
      <c r="C2" s="323" t="s">
        <v>29</v>
      </c>
      <c r="D2" s="323"/>
      <c r="E2" s="323"/>
      <c r="F2" s="323"/>
      <c r="G2" s="323"/>
      <c r="H2" s="323"/>
    </row>
    <row r="3" spans="3:8" ht="15.75">
      <c r="C3" s="323" t="s">
        <v>630</v>
      </c>
      <c r="D3" s="323"/>
      <c r="E3" s="323"/>
      <c r="F3" s="323"/>
      <c r="G3" s="323"/>
      <c r="H3" s="323"/>
    </row>
    <row r="4" spans="3:8" ht="15.75">
      <c r="C4" s="323" t="s">
        <v>631</v>
      </c>
      <c r="D4" s="323"/>
      <c r="E4" s="323"/>
      <c r="F4" s="323"/>
      <c r="G4" s="323"/>
      <c r="H4" s="323"/>
    </row>
    <row r="6" spans="1:9" ht="45.75" customHeight="1">
      <c r="A6" s="326" t="s">
        <v>13</v>
      </c>
      <c r="B6" s="324"/>
      <c r="C6" s="324"/>
      <c r="D6" s="324"/>
      <c r="E6" s="324"/>
      <c r="F6" s="324"/>
      <c r="G6" s="324"/>
      <c r="H6" s="324"/>
      <c r="I6" s="105"/>
    </row>
    <row r="7" spans="4:8" ht="15.75" customHeight="1">
      <c r="D7" s="9"/>
      <c r="E7" s="9"/>
      <c r="H7" s="9" t="s">
        <v>495</v>
      </c>
    </row>
    <row r="8" spans="1:8" ht="132">
      <c r="A8" s="41" t="s">
        <v>167</v>
      </c>
      <c r="B8" s="80" t="s">
        <v>168</v>
      </c>
      <c r="C8" s="81" t="s">
        <v>169</v>
      </c>
      <c r="D8" s="80" t="s">
        <v>170</v>
      </c>
      <c r="E8" s="80" t="s">
        <v>171</v>
      </c>
      <c r="F8" s="41" t="s">
        <v>557</v>
      </c>
      <c r="G8" s="129" t="s">
        <v>558</v>
      </c>
      <c r="H8" s="129" t="s">
        <v>10</v>
      </c>
    </row>
    <row r="9" spans="1:11" s="5" customFormat="1" ht="20.25">
      <c r="A9" s="19" t="s">
        <v>176</v>
      </c>
      <c r="B9" s="20" t="s">
        <v>172</v>
      </c>
      <c r="C9" s="20" t="s">
        <v>379</v>
      </c>
      <c r="D9" s="20"/>
      <c r="E9" s="20"/>
      <c r="F9" s="72" t="e">
        <f>F10+F14+F22+F28+F40+F44</f>
        <v>#REF!</v>
      </c>
      <c r="G9" s="72" t="e">
        <f>G10+G14+G22+G28+G40+G44</f>
        <v>#REF!</v>
      </c>
      <c r="H9" s="72" t="e">
        <f>H10+H14+H22+H28+H40+H44</f>
        <v>#REF!</v>
      </c>
      <c r="I9" s="29"/>
      <c r="J9" s="29"/>
      <c r="K9" s="29"/>
    </row>
    <row r="10" spans="1:8" s="5" customFormat="1" ht="28.5">
      <c r="A10" s="14" t="s">
        <v>415</v>
      </c>
      <c r="B10" s="15" t="s">
        <v>172</v>
      </c>
      <c r="C10" s="15" t="s">
        <v>173</v>
      </c>
      <c r="D10" s="15"/>
      <c r="E10" s="15"/>
      <c r="F10" s="77" t="e">
        <f>F13</f>
        <v>#REF!</v>
      </c>
      <c r="G10" s="77" t="e">
        <f>G13</f>
        <v>#REF!</v>
      </c>
      <c r="H10" s="77" t="e">
        <f>H13</f>
        <v>#REF!</v>
      </c>
    </row>
    <row r="11" spans="1:8" ht="49.5" customHeight="1">
      <c r="A11" s="75" t="s">
        <v>193</v>
      </c>
      <c r="B11" s="4" t="s">
        <v>172</v>
      </c>
      <c r="C11" s="4" t="s">
        <v>173</v>
      </c>
      <c r="D11" s="4" t="s">
        <v>195</v>
      </c>
      <c r="E11" s="4"/>
      <c r="F11" s="69"/>
      <c r="G11" s="56"/>
      <c r="H11" s="56"/>
    </row>
    <row r="12" spans="1:8" ht="15.75">
      <c r="A12" s="76" t="s">
        <v>177</v>
      </c>
      <c r="B12" s="4" t="s">
        <v>172</v>
      </c>
      <c r="C12" s="4" t="s">
        <v>173</v>
      </c>
      <c r="D12" s="4" t="s">
        <v>196</v>
      </c>
      <c r="E12" s="4"/>
      <c r="F12" s="69"/>
      <c r="G12" s="56"/>
      <c r="H12" s="56"/>
    </row>
    <row r="13" spans="1:8" ht="16.5" customHeight="1">
      <c r="A13" s="3" t="s">
        <v>188</v>
      </c>
      <c r="B13" s="4" t="s">
        <v>172</v>
      </c>
      <c r="C13" s="4" t="s">
        <v>173</v>
      </c>
      <c r="D13" s="4" t="s">
        <v>196</v>
      </c>
      <c r="E13" s="4" t="s">
        <v>194</v>
      </c>
      <c r="F13" s="101" t="e">
        <f>#REF!</f>
        <v>#REF!</v>
      </c>
      <c r="G13" s="69" t="e">
        <f>#REF!</f>
        <v>#REF!</v>
      </c>
      <c r="H13" s="69" t="e">
        <f>#REF!</f>
        <v>#REF!</v>
      </c>
    </row>
    <row r="14" spans="1:8" s="5" customFormat="1" ht="42.75">
      <c r="A14" s="16" t="s">
        <v>408</v>
      </c>
      <c r="B14" s="15" t="s">
        <v>172</v>
      </c>
      <c r="C14" s="15" t="s">
        <v>175</v>
      </c>
      <c r="D14" s="15"/>
      <c r="E14" s="15"/>
      <c r="F14" s="63" t="e">
        <f>F17+F21+F19</f>
        <v>#REF!</v>
      </c>
      <c r="G14" s="63" t="e">
        <f>G17+G21+G19</f>
        <v>#REF!</v>
      </c>
      <c r="H14" s="63" t="e">
        <f>H17+H21+H19</f>
        <v>#REF!</v>
      </c>
    </row>
    <row r="15" spans="1:8" ht="48" customHeight="1">
      <c r="A15" s="75" t="s">
        <v>193</v>
      </c>
      <c r="B15" s="4" t="s">
        <v>172</v>
      </c>
      <c r="C15" s="4" t="s">
        <v>175</v>
      </c>
      <c r="D15" s="4" t="s">
        <v>195</v>
      </c>
      <c r="E15" s="4"/>
      <c r="F15" s="56"/>
      <c r="G15" s="56"/>
      <c r="H15" s="56"/>
    </row>
    <row r="16" spans="1:8" ht="15.75">
      <c r="A16" s="75" t="s">
        <v>178</v>
      </c>
      <c r="B16" s="4" t="s">
        <v>172</v>
      </c>
      <c r="C16" s="4" t="s">
        <v>175</v>
      </c>
      <c r="D16" s="4" t="s">
        <v>197</v>
      </c>
      <c r="E16" s="4"/>
      <c r="F16" s="56"/>
      <c r="G16" s="56"/>
      <c r="H16" s="56"/>
    </row>
    <row r="17" spans="1:8" ht="20.25" customHeight="1">
      <c r="A17" s="76" t="s">
        <v>188</v>
      </c>
      <c r="B17" s="4" t="s">
        <v>172</v>
      </c>
      <c r="C17" s="4" t="s">
        <v>175</v>
      </c>
      <c r="D17" s="4" t="s">
        <v>197</v>
      </c>
      <c r="E17" s="4" t="s">
        <v>194</v>
      </c>
      <c r="F17" s="66" t="e">
        <f>#REF!</f>
        <v>#REF!</v>
      </c>
      <c r="G17" s="56" t="e">
        <f>#REF!</f>
        <v>#REF!</v>
      </c>
      <c r="H17" s="56" t="e">
        <f>#REF!</f>
        <v>#REF!</v>
      </c>
    </row>
    <row r="18" spans="1:8" ht="45.75" customHeight="1">
      <c r="A18" s="3" t="s">
        <v>445</v>
      </c>
      <c r="B18" s="4" t="s">
        <v>172</v>
      </c>
      <c r="C18" s="4" t="s">
        <v>175</v>
      </c>
      <c r="D18" s="4" t="s">
        <v>331</v>
      </c>
      <c r="E18" s="4"/>
      <c r="F18" s="66"/>
      <c r="G18" s="56"/>
      <c r="H18" s="56"/>
    </row>
    <row r="19" spans="1:8" ht="21.75" customHeight="1">
      <c r="A19" s="3" t="s">
        <v>188</v>
      </c>
      <c r="B19" s="4" t="s">
        <v>172</v>
      </c>
      <c r="C19" s="4" t="s">
        <v>175</v>
      </c>
      <c r="D19" s="4" t="s">
        <v>331</v>
      </c>
      <c r="E19" s="4" t="s">
        <v>194</v>
      </c>
      <c r="F19" s="66" t="e">
        <f>#REF!</f>
        <v>#REF!</v>
      </c>
      <c r="G19" s="56" t="e">
        <f>#REF!</f>
        <v>#REF!</v>
      </c>
      <c r="H19" s="56" t="e">
        <f>#REF!</f>
        <v>#REF!</v>
      </c>
    </row>
    <row r="20" spans="1:8" ht="31.5">
      <c r="A20" s="3" t="s">
        <v>200</v>
      </c>
      <c r="B20" s="4" t="s">
        <v>172</v>
      </c>
      <c r="C20" s="4" t="s">
        <v>175</v>
      </c>
      <c r="D20" s="4" t="s">
        <v>201</v>
      </c>
      <c r="E20" s="4"/>
      <c r="F20" s="66"/>
      <c r="G20" s="66"/>
      <c r="H20" s="66"/>
    </row>
    <row r="21" spans="1:8" ht="19.5" customHeight="1">
      <c r="A21" s="3" t="s">
        <v>188</v>
      </c>
      <c r="B21" s="4" t="s">
        <v>172</v>
      </c>
      <c r="C21" s="4" t="s">
        <v>175</v>
      </c>
      <c r="D21" s="4" t="s">
        <v>201</v>
      </c>
      <c r="E21" s="4" t="s">
        <v>194</v>
      </c>
      <c r="F21" s="66" t="e">
        <f>#REF!</f>
        <v>#REF!</v>
      </c>
      <c r="G21" s="66" t="e">
        <f>#REF!</f>
        <v>#REF!</v>
      </c>
      <c r="H21" s="66" t="e">
        <f>#REF!</f>
        <v>#REF!</v>
      </c>
    </row>
    <row r="22" spans="1:8" s="5" customFormat="1" ht="57">
      <c r="A22" s="14" t="s">
        <v>416</v>
      </c>
      <c r="B22" s="15" t="s">
        <v>172</v>
      </c>
      <c r="C22" s="15" t="s">
        <v>202</v>
      </c>
      <c r="D22" s="15"/>
      <c r="E22" s="15"/>
      <c r="F22" s="63" t="e">
        <f>F25+F27</f>
        <v>#REF!</v>
      </c>
      <c r="G22" s="63" t="e">
        <f>G25+G27</f>
        <v>#REF!</v>
      </c>
      <c r="H22" s="63" t="e">
        <f>H25+H27</f>
        <v>#REF!</v>
      </c>
    </row>
    <row r="23" spans="1:8" ht="47.25" customHeight="1">
      <c r="A23" s="75" t="s">
        <v>193</v>
      </c>
      <c r="B23" s="4" t="s">
        <v>172</v>
      </c>
      <c r="C23" s="4" t="s">
        <v>202</v>
      </c>
      <c r="D23" s="4" t="s">
        <v>195</v>
      </c>
      <c r="E23" s="4"/>
      <c r="F23" s="70"/>
      <c r="G23" s="56"/>
      <c r="H23" s="56"/>
    </row>
    <row r="24" spans="1:8" ht="15.75">
      <c r="A24" s="75" t="s">
        <v>178</v>
      </c>
      <c r="B24" s="4" t="s">
        <v>172</v>
      </c>
      <c r="C24" s="4" t="s">
        <v>202</v>
      </c>
      <c r="D24" s="4" t="s">
        <v>197</v>
      </c>
      <c r="E24" s="4"/>
      <c r="F24" s="70"/>
      <c r="G24" s="56"/>
      <c r="H24" s="56"/>
    </row>
    <row r="25" spans="1:8" ht="15.75" customHeight="1">
      <c r="A25" s="3" t="s">
        <v>188</v>
      </c>
      <c r="B25" s="4" t="s">
        <v>172</v>
      </c>
      <c r="C25" s="4" t="s">
        <v>202</v>
      </c>
      <c r="D25" s="4" t="s">
        <v>197</v>
      </c>
      <c r="E25" s="4" t="s">
        <v>194</v>
      </c>
      <c r="F25" s="66" t="e">
        <f>#REF!</f>
        <v>#REF!</v>
      </c>
      <c r="G25" s="56" t="e">
        <f>#REF!</f>
        <v>#REF!</v>
      </c>
      <c r="H25" s="56" t="e">
        <f>#REF!</f>
        <v>#REF!</v>
      </c>
    </row>
    <row r="26" spans="1:8" ht="47.25">
      <c r="A26" s="3" t="s">
        <v>445</v>
      </c>
      <c r="B26" s="4" t="s">
        <v>172</v>
      </c>
      <c r="C26" s="4" t="s">
        <v>202</v>
      </c>
      <c r="D26" s="4" t="s">
        <v>331</v>
      </c>
      <c r="E26" s="4"/>
      <c r="F26" s="66"/>
      <c r="G26" s="56"/>
      <c r="H26" s="56"/>
    </row>
    <row r="27" spans="1:8" ht="13.5" customHeight="1">
      <c r="A27" s="3" t="s">
        <v>188</v>
      </c>
      <c r="B27" s="4" t="s">
        <v>172</v>
      </c>
      <c r="C27" s="4" t="s">
        <v>202</v>
      </c>
      <c r="D27" s="4" t="s">
        <v>331</v>
      </c>
      <c r="E27" s="4" t="s">
        <v>194</v>
      </c>
      <c r="F27" s="66" t="e">
        <f>#REF!</f>
        <v>#REF!</v>
      </c>
      <c r="G27" s="56" t="e">
        <f>#REF!</f>
        <v>#REF!</v>
      </c>
      <c r="H27" s="56" t="e">
        <f>#REF!</f>
        <v>#REF!</v>
      </c>
    </row>
    <row r="28" spans="1:8" s="5" customFormat="1" ht="47.25">
      <c r="A28" s="17" t="s">
        <v>203</v>
      </c>
      <c r="B28" s="15" t="s">
        <v>172</v>
      </c>
      <c r="C28" s="15" t="s">
        <v>204</v>
      </c>
      <c r="D28" s="15"/>
      <c r="E28" s="15"/>
      <c r="F28" s="63" t="e">
        <f>SUM(F29:F35)</f>
        <v>#REF!</v>
      </c>
      <c r="G28" s="63" t="e">
        <f>SUM(G29:G35)</f>
        <v>#REF!</v>
      </c>
      <c r="H28" s="63" t="e">
        <f>SUM(H29:H35)</f>
        <v>#REF!</v>
      </c>
    </row>
    <row r="29" spans="1:8" ht="51.75" customHeight="1">
      <c r="A29" s="75" t="s">
        <v>193</v>
      </c>
      <c r="B29" s="4" t="s">
        <v>172</v>
      </c>
      <c r="C29" s="4" t="s">
        <v>204</v>
      </c>
      <c r="D29" s="4" t="s">
        <v>195</v>
      </c>
      <c r="E29" s="4"/>
      <c r="F29" s="70"/>
      <c r="G29" s="56"/>
      <c r="H29" s="56"/>
    </row>
    <row r="30" spans="1:8" ht="15.75">
      <c r="A30" s="75" t="s">
        <v>178</v>
      </c>
      <c r="B30" s="4" t="s">
        <v>172</v>
      </c>
      <c r="C30" s="4" t="s">
        <v>204</v>
      </c>
      <c r="D30" s="4" t="s">
        <v>197</v>
      </c>
      <c r="E30" s="4"/>
      <c r="F30" s="70"/>
      <c r="G30" s="56"/>
      <c r="H30" s="56"/>
    </row>
    <row r="31" spans="1:8" ht="16.5" customHeight="1">
      <c r="A31" s="76" t="s">
        <v>188</v>
      </c>
      <c r="B31" s="4" t="s">
        <v>172</v>
      </c>
      <c r="C31" s="4" t="s">
        <v>204</v>
      </c>
      <c r="D31" s="4" t="s">
        <v>197</v>
      </c>
      <c r="E31" s="4" t="s">
        <v>194</v>
      </c>
      <c r="F31" s="66" t="e">
        <f>#REF!</f>
        <v>#REF!</v>
      </c>
      <c r="G31" s="56" t="e">
        <f>#REF!</f>
        <v>#REF!</v>
      </c>
      <c r="H31" s="56" t="e">
        <f>#REF!</f>
        <v>#REF!</v>
      </c>
    </row>
    <row r="32" spans="1:8" ht="47.25">
      <c r="A32" s="3" t="s">
        <v>445</v>
      </c>
      <c r="B32" s="4" t="s">
        <v>172</v>
      </c>
      <c r="C32" s="4" t="s">
        <v>204</v>
      </c>
      <c r="D32" s="4" t="s">
        <v>331</v>
      </c>
      <c r="E32" s="4"/>
      <c r="F32" s="66"/>
      <c r="G32" s="56"/>
      <c r="H32" s="56"/>
    </row>
    <row r="33" spans="1:8" ht="21" customHeight="1">
      <c r="A33" s="3" t="s">
        <v>188</v>
      </c>
      <c r="B33" s="4" t="s">
        <v>172</v>
      </c>
      <c r="C33" s="4" t="s">
        <v>204</v>
      </c>
      <c r="D33" s="4" t="s">
        <v>331</v>
      </c>
      <c r="E33" s="4" t="s">
        <v>194</v>
      </c>
      <c r="F33" s="66" t="e">
        <f>#REF!</f>
        <v>#REF!</v>
      </c>
      <c r="G33" s="56" t="e">
        <f>#REF!</f>
        <v>#REF!</v>
      </c>
      <c r="H33" s="56" t="e">
        <f>#REF!</f>
        <v>#REF!</v>
      </c>
    </row>
    <row r="34" spans="1:8" ht="31.5">
      <c r="A34" s="3" t="s">
        <v>179</v>
      </c>
      <c r="B34" s="4" t="s">
        <v>172</v>
      </c>
      <c r="C34" s="4" t="s">
        <v>204</v>
      </c>
      <c r="D34" s="4" t="s">
        <v>205</v>
      </c>
      <c r="E34" s="4"/>
      <c r="F34" s="66"/>
      <c r="G34" s="56"/>
      <c r="H34" s="56"/>
    </row>
    <row r="35" spans="1:8" ht="16.5" customHeight="1">
      <c r="A35" s="3" t="s">
        <v>188</v>
      </c>
      <c r="B35" s="4" t="s">
        <v>172</v>
      </c>
      <c r="C35" s="4" t="s">
        <v>204</v>
      </c>
      <c r="D35" s="4" t="s">
        <v>205</v>
      </c>
      <c r="E35" s="4" t="s">
        <v>194</v>
      </c>
      <c r="F35" s="66" t="e">
        <f>#REF!</f>
        <v>#REF!</v>
      </c>
      <c r="G35" s="56" t="e">
        <f>#REF!</f>
        <v>#REF!</v>
      </c>
      <c r="H35" s="56" t="e">
        <f>#REF!</f>
        <v>#REF!</v>
      </c>
    </row>
    <row r="36" spans="1:8" ht="15.75" hidden="1">
      <c r="A36" s="21" t="s">
        <v>344</v>
      </c>
      <c r="B36" s="15" t="s">
        <v>172</v>
      </c>
      <c r="C36" s="15" t="s">
        <v>236</v>
      </c>
      <c r="D36" s="15"/>
      <c r="E36" s="15"/>
      <c r="F36" s="63">
        <f>F39</f>
        <v>0</v>
      </c>
      <c r="G36" s="63">
        <f>G39</f>
        <v>0</v>
      </c>
      <c r="H36" s="63">
        <f>H39</f>
        <v>0</v>
      </c>
    </row>
    <row r="37" spans="1:8" ht="15.75" hidden="1">
      <c r="A37" s="52" t="s">
        <v>345</v>
      </c>
      <c r="B37" s="23" t="s">
        <v>172</v>
      </c>
      <c r="C37" s="23" t="s">
        <v>236</v>
      </c>
      <c r="D37" s="23" t="s">
        <v>346</v>
      </c>
      <c r="E37" s="23"/>
      <c r="F37" s="64"/>
      <c r="G37" s="56"/>
      <c r="H37" s="56"/>
    </row>
    <row r="38" spans="1:8" ht="31.5" hidden="1">
      <c r="A38" s="52" t="s">
        <v>347</v>
      </c>
      <c r="B38" s="23" t="s">
        <v>172</v>
      </c>
      <c r="C38" s="23" t="s">
        <v>236</v>
      </c>
      <c r="D38" s="23" t="s">
        <v>348</v>
      </c>
      <c r="E38" s="23"/>
      <c r="F38" s="64"/>
      <c r="G38" s="56"/>
      <c r="H38" s="56"/>
    </row>
    <row r="39" spans="1:8" ht="15.75" hidden="1">
      <c r="A39" s="3" t="s">
        <v>188</v>
      </c>
      <c r="B39" s="23" t="s">
        <v>172</v>
      </c>
      <c r="C39" s="23" t="s">
        <v>236</v>
      </c>
      <c r="D39" s="23" t="s">
        <v>348</v>
      </c>
      <c r="E39" s="23" t="s">
        <v>194</v>
      </c>
      <c r="F39" s="66">
        <v>0</v>
      </c>
      <c r="G39" s="56">
        <v>0</v>
      </c>
      <c r="H39" s="56">
        <v>0</v>
      </c>
    </row>
    <row r="40" spans="1:8" s="11" customFormat="1" ht="15.75">
      <c r="A40" s="21" t="s">
        <v>180</v>
      </c>
      <c r="B40" s="15" t="s">
        <v>172</v>
      </c>
      <c r="C40" s="15" t="s">
        <v>206</v>
      </c>
      <c r="D40" s="15"/>
      <c r="E40" s="15"/>
      <c r="F40" s="63" t="e">
        <f>F43</f>
        <v>#REF!</v>
      </c>
      <c r="G40" s="63" t="e">
        <f>G43</f>
        <v>#REF!</v>
      </c>
      <c r="H40" s="63" t="e">
        <f>H43</f>
        <v>#REF!</v>
      </c>
    </row>
    <row r="41" spans="1:8" ht="15.75">
      <c r="A41" s="3" t="s">
        <v>180</v>
      </c>
      <c r="B41" s="4" t="s">
        <v>172</v>
      </c>
      <c r="C41" s="4" t="s">
        <v>206</v>
      </c>
      <c r="D41" s="4" t="s">
        <v>210</v>
      </c>
      <c r="E41" s="4"/>
      <c r="F41" s="56"/>
      <c r="G41" s="56"/>
      <c r="H41" s="56"/>
    </row>
    <row r="42" spans="1:8" ht="15.75">
      <c r="A42" s="3" t="s">
        <v>211</v>
      </c>
      <c r="B42" s="4" t="s">
        <v>172</v>
      </c>
      <c r="C42" s="4" t="s">
        <v>206</v>
      </c>
      <c r="D42" s="4" t="s">
        <v>212</v>
      </c>
      <c r="E42" s="4"/>
      <c r="F42" s="56"/>
      <c r="G42" s="56"/>
      <c r="H42" s="56"/>
    </row>
    <row r="43" spans="1:8" ht="15.75">
      <c r="A43" s="3" t="s">
        <v>207</v>
      </c>
      <c r="B43" s="4" t="s">
        <v>172</v>
      </c>
      <c r="C43" s="4" t="s">
        <v>206</v>
      </c>
      <c r="D43" s="4" t="s">
        <v>212</v>
      </c>
      <c r="E43" s="4" t="s">
        <v>208</v>
      </c>
      <c r="F43" s="66" t="e">
        <f>#REF!</f>
        <v>#REF!</v>
      </c>
      <c r="G43" s="56" t="e">
        <f>#REF!</f>
        <v>#REF!</v>
      </c>
      <c r="H43" s="56" t="e">
        <f>#REF!</f>
        <v>#REF!</v>
      </c>
    </row>
    <row r="44" spans="1:8" ht="15.75">
      <c r="A44" s="21" t="s">
        <v>181</v>
      </c>
      <c r="B44" s="15" t="s">
        <v>172</v>
      </c>
      <c r="C44" s="15" t="s">
        <v>381</v>
      </c>
      <c r="D44" s="15"/>
      <c r="E44" s="15"/>
      <c r="F44" s="63" t="e">
        <f>SUM(F45:F65)</f>
        <v>#REF!</v>
      </c>
      <c r="G44" s="63" t="e">
        <f>SUM(G45:G65)</f>
        <v>#REF!</v>
      </c>
      <c r="H44" s="63" t="e">
        <f>SUM(H45:H65)</f>
        <v>#REF!</v>
      </c>
    </row>
    <row r="45" spans="1:8" ht="31.5">
      <c r="A45" s="32" t="s">
        <v>400</v>
      </c>
      <c r="B45" s="4" t="s">
        <v>172</v>
      </c>
      <c r="C45" s="4" t="s">
        <v>381</v>
      </c>
      <c r="D45" s="4" t="s">
        <v>219</v>
      </c>
      <c r="E45" s="23"/>
      <c r="F45" s="135"/>
      <c r="G45" s="135"/>
      <c r="H45" s="135"/>
    </row>
    <row r="46" spans="1:8" ht="15.75">
      <c r="A46" s="3" t="s">
        <v>182</v>
      </c>
      <c r="B46" s="4" t="s">
        <v>172</v>
      </c>
      <c r="C46" s="4" t="s">
        <v>381</v>
      </c>
      <c r="D46" s="4" t="s">
        <v>220</v>
      </c>
      <c r="E46" s="23"/>
      <c r="F46" s="135"/>
      <c r="G46" s="135"/>
      <c r="H46" s="135"/>
    </row>
    <row r="47" spans="1:8" ht="18" customHeight="1">
      <c r="A47" s="3" t="s">
        <v>188</v>
      </c>
      <c r="B47" s="4" t="s">
        <v>172</v>
      </c>
      <c r="C47" s="4" t="s">
        <v>381</v>
      </c>
      <c r="D47" s="4" t="s">
        <v>220</v>
      </c>
      <c r="E47" s="23" t="s">
        <v>194</v>
      </c>
      <c r="F47" s="66" t="e">
        <f>#REF!</f>
        <v>#REF!</v>
      </c>
      <c r="G47" s="66" t="e">
        <f>#REF!</f>
        <v>#REF!</v>
      </c>
      <c r="H47" s="66" t="e">
        <f>#REF!</f>
        <v>#REF!</v>
      </c>
    </row>
    <row r="48" spans="1:8" ht="46.5" customHeight="1">
      <c r="A48" s="24" t="s">
        <v>193</v>
      </c>
      <c r="B48" s="23" t="s">
        <v>172</v>
      </c>
      <c r="C48" s="23" t="s">
        <v>381</v>
      </c>
      <c r="D48" s="23" t="s">
        <v>216</v>
      </c>
      <c r="E48" s="138"/>
      <c r="F48" s="135"/>
      <c r="G48" s="135"/>
      <c r="H48" s="135"/>
    </row>
    <row r="49" spans="1:8" ht="16.5" customHeight="1">
      <c r="A49" s="3" t="s">
        <v>217</v>
      </c>
      <c r="B49" s="4" t="s">
        <v>172</v>
      </c>
      <c r="C49" s="4" t="s">
        <v>381</v>
      </c>
      <c r="D49" s="4" t="s">
        <v>218</v>
      </c>
      <c r="E49" s="23"/>
      <c r="F49" s="135"/>
      <c r="G49" s="135"/>
      <c r="H49" s="135"/>
    </row>
    <row r="50" spans="1:8" ht="15" customHeight="1">
      <c r="A50" s="3" t="s">
        <v>188</v>
      </c>
      <c r="B50" s="4" t="s">
        <v>172</v>
      </c>
      <c r="C50" s="4" t="s">
        <v>381</v>
      </c>
      <c r="D50" s="4" t="s">
        <v>218</v>
      </c>
      <c r="E50" s="23" t="s">
        <v>194</v>
      </c>
      <c r="F50" s="66" t="e">
        <f>#REF!</f>
        <v>#REF!</v>
      </c>
      <c r="G50" s="66" t="e">
        <f>#REF!</f>
        <v>#REF!</v>
      </c>
      <c r="H50" s="66" t="e">
        <f>#REF!</f>
        <v>#REF!</v>
      </c>
    </row>
    <row r="51" spans="1:8" ht="31.5">
      <c r="A51" s="32" t="s">
        <v>400</v>
      </c>
      <c r="B51" s="4" t="s">
        <v>172</v>
      </c>
      <c r="C51" s="4" t="s">
        <v>381</v>
      </c>
      <c r="D51" s="4" t="s">
        <v>219</v>
      </c>
      <c r="E51" s="23"/>
      <c r="F51" s="56"/>
      <c r="G51" s="56"/>
      <c r="H51" s="56"/>
    </row>
    <row r="52" spans="1:8" ht="15.75">
      <c r="A52" s="32" t="s">
        <v>182</v>
      </c>
      <c r="B52" s="33" t="s">
        <v>172</v>
      </c>
      <c r="C52" s="33" t="s">
        <v>381</v>
      </c>
      <c r="D52" s="33" t="s">
        <v>220</v>
      </c>
      <c r="E52" s="23"/>
      <c r="F52" s="56"/>
      <c r="G52" s="56"/>
      <c r="H52" s="56"/>
    </row>
    <row r="53" spans="1:8" ht="15.75" customHeight="1">
      <c r="A53" s="32" t="s">
        <v>188</v>
      </c>
      <c r="B53" s="33" t="s">
        <v>172</v>
      </c>
      <c r="C53" s="33" t="s">
        <v>381</v>
      </c>
      <c r="D53" s="33" t="s">
        <v>220</v>
      </c>
      <c r="E53" s="23" t="s">
        <v>194</v>
      </c>
      <c r="F53" s="66" t="e">
        <f>#REF!</f>
        <v>#REF!</v>
      </c>
      <c r="G53" s="56" t="e">
        <f>#REF!</f>
        <v>#REF!</v>
      </c>
      <c r="H53" s="56" t="e">
        <f>#REF!</f>
        <v>#REF!</v>
      </c>
    </row>
    <row r="54" spans="1:8" ht="63" hidden="1">
      <c r="A54" s="32" t="s">
        <v>71</v>
      </c>
      <c r="B54" s="33" t="s">
        <v>172</v>
      </c>
      <c r="C54" s="33" t="s">
        <v>381</v>
      </c>
      <c r="D54" s="33" t="s">
        <v>332</v>
      </c>
      <c r="E54" s="23"/>
      <c r="F54" s="66"/>
      <c r="G54" s="56"/>
      <c r="H54" s="56"/>
    </row>
    <row r="55" spans="1:8" ht="15.75" hidden="1">
      <c r="A55" s="32" t="s">
        <v>207</v>
      </c>
      <c r="B55" s="33" t="s">
        <v>172</v>
      </c>
      <c r="C55" s="33" t="s">
        <v>381</v>
      </c>
      <c r="D55" s="33" t="s">
        <v>332</v>
      </c>
      <c r="E55" s="260" t="s">
        <v>208</v>
      </c>
      <c r="F55" s="66" t="e">
        <f>#REF!</f>
        <v>#REF!</v>
      </c>
      <c r="G55" s="56" t="e">
        <f>#REF!</f>
        <v>#REF!</v>
      </c>
      <c r="H55" s="56" t="e">
        <f>#REF!</f>
        <v>#REF!</v>
      </c>
    </row>
    <row r="56" spans="1:8" ht="15" customHeight="1">
      <c r="A56" s="3" t="s">
        <v>357</v>
      </c>
      <c r="B56" s="4" t="s">
        <v>172</v>
      </c>
      <c r="C56" s="4" t="s">
        <v>381</v>
      </c>
      <c r="D56" s="4" t="s">
        <v>356</v>
      </c>
      <c r="E56" s="23"/>
      <c r="F56" s="66"/>
      <c r="G56" s="56"/>
      <c r="H56" s="56"/>
    </row>
    <row r="57" spans="1:8" ht="15.75">
      <c r="A57" s="3" t="s">
        <v>440</v>
      </c>
      <c r="B57" s="4" t="s">
        <v>172</v>
      </c>
      <c r="C57" s="4" t="s">
        <v>381</v>
      </c>
      <c r="D57" s="4" t="s">
        <v>493</v>
      </c>
      <c r="E57" s="23"/>
      <c r="F57" s="66"/>
      <c r="G57" s="56"/>
      <c r="H57" s="56"/>
    </row>
    <row r="58" spans="1:8" ht="47.25">
      <c r="A58" s="24" t="s">
        <v>441</v>
      </c>
      <c r="B58" s="4" t="s">
        <v>172</v>
      </c>
      <c r="C58" s="4" t="s">
        <v>381</v>
      </c>
      <c r="D58" s="4" t="s">
        <v>493</v>
      </c>
      <c r="E58" s="23" t="s">
        <v>442</v>
      </c>
      <c r="F58" s="66" t="e">
        <f>#REF!</f>
        <v>#REF!</v>
      </c>
      <c r="G58" s="56" t="e">
        <f>#REF!</f>
        <v>#REF!</v>
      </c>
      <c r="H58" s="56" t="e">
        <f>#REF!</f>
        <v>#REF!</v>
      </c>
    </row>
    <row r="59" spans="1:8" ht="23.25" customHeight="1">
      <c r="A59" s="3" t="s">
        <v>314</v>
      </c>
      <c r="B59" s="4" t="s">
        <v>172</v>
      </c>
      <c r="C59" s="4" t="s">
        <v>381</v>
      </c>
      <c r="D59" s="4" t="s">
        <v>313</v>
      </c>
      <c r="E59" s="23"/>
      <c r="F59" s="66"/>
      <c r="G59" s="56"/>
      <c r="H59" s="56"/>
    </row>
    <row r="60" spans="1:8" ht="63.75" customHeight="1">
      <c r="A60" s="3" t="s">
        <v>559</v>
      </c>
      <c r="B60" s="4" t="s">
        <v>172</v>
      </c>
      <c r="C60" s="4" t="s">
        <v>381</v>
      </c>
      <c r="D60" s="4" t="s">
        <v>560</v>
      </c>
      <c r="E60" s="23"/>
      <c r="F60" s="66"/>
      <c r="G60" s="56"/>
      <c r="H60" s="56"/>
    </row>
    <row r="61" spans="1:8" ht="15.75">
      <c r="A61" s="3" t="s">
        <v>207</v>
      </c>
      <c r="B61" s="4" t="s">
        <v>172</v>
      </c>
      <c r="C61" s="4" t="s">
        <v>381</v>
      </c>
      <c r="D61" s="4" t="s">
        <v>560</v>
      </c>
      <c r="E61" s="23" t="s">
        <v>208</v>
      </c>
      <c r="F61" s="66" t="e">
        <f>#REF!</f>
        <v>#REF!</v>
      </c>
      <c r="G61" s="56" t="e">
        <f>#REF!</f>
        <v>#REF!</v>
      </c>
      <c r="H61" s="56" t="e">
        <f>#REF!</f>
        <v>#REF!</v>
      </c>
    </row>
    <row r="62" spans="1:8" ht="15.75">
      <c r="A62" s="3" t="s">
        <v>473</v>
      </c>
      <c r="B62" s="4" t="s">
        <v>172</v>
      </c>
      <c r="C62" s="4" t="s">
        <v>381</v>
      </c>
      <c r="D62" s="4" t="s">
        <v>472</v>
      </c>
      <c r="E62" s="23"/>
      <c r="F62" s="66" t="e">
        <f>#REF!</f>
        <v>#REF!</v>
      </c>
      <c r="G62" s="56" t="e">
        <f>#REF!</f>
        <v>#REF!</v>
      </c>
      <c r="H62" s="56" t="e">
        <f>#REF!</f>
        <v>#REF!</v>
      </c>
    </row>
    <row r="63" spans="1:8" ht="31.5">
      <c r="A63" s="32" t="s">
        <v>400</v>
      </c>
      <c r="B63" s="33" t="s">
        <v>172</v>
      </c>
      <c r="C63" s="33" t="s">
        <v>381</v>
      </c>
      <c r="D63" s="33" t="s">
        <v>219</v>
      </c>
      <c r="E63" s="23"/>
      <c r="F63" s="130"/>
      <c r="G63" s="130"/>
      <c r="H63" s="130"/>
    </row>
    <row r="64" spans="1:8" ht="19.5" customHeight="1">
      <c r="A64" s="3" t="s">
        <v>182</v>
      </c>
      <c r="B64" s="33" t="s">
        <v>172</v>
      </c>
      <c r="C64" s="33" t="s">
        <v>381</v>
      </c>
      <c r="D64" s="33" t="s">
        <v>220</v>
      </c>
      <c r="E64" s="23"/>
      <c r="F64" s="66"/>
      <c r="G64" s="56"/>
      <c r="H64" s="56"/>
    </row>
    <row r="65" spans="1:8" ht="15" customHeight="1">
      <c r="A65" s="3" t="s">
        <v>188</v>
      </c>
      <c r="B65" s="33" t="s">
        <v>172</v>
      </c>
      <c r="C65" s="33" t="s">
        <v>381</v>
      </c>
      <c r="D65" s="33" t="s">
        <v>220</v>
      </c>
      <c r="E65" s="23" t="s">
        <v>194</v>
      </c>
      <c r="F65" s="66" t="e">
        <f>#REF!</f>
        <v>#REF!</v>
      </c>
      <c r="G65" s="56" t="e">
        <f>#REF!</f>
        <v>#REF!</v>
      </c>
      <c r="H65" s="56" t="e">
        <f>#REF!</f>
        <v>#REF!</v>
      </c>
    </row>
    <row r="66" spans="1:8" s="18" customFormat="1" ht="39.75" customHeight="1">
      <c r="A66" s="19" t="s">
        <v>213</v>
      </c>
      <c r="B66" s="22" t="s">
        <v>175</v>
      </c>
      <c r="C66" s="22" t="s">
        <v>379</v>
      </c>
      <c r="D66" s="22"/>
      <c r="E66" s="22"/>
      <c r="F66" s="236" t="e">
        <f>F70</f>
        <v>#REF!</v>
      </c>
      <c r="G66" s="236" t="e">
        <f>G70</f>
        <v>#REF!</v>
      </c>
      <c r="H66" s="236" t="e">
        <f>H70</f>
        <v>#REF!</v>
      </c>
    </row>
    <row r="67" spans="1:8" ht="15.75" hidden="1">
      <c r="A67" s="21" t="s">
        <v>18</v>
      </c>
      <c r="B67" s="15" t="s">
        <v>175</v>
      </c>
      <c r="C67" s="15" t="s">
        <v>202</v>
      </c>
      <c r="D67" s="15"/>
      <c r="E67" s="15"/>
      <c r="F67" s="237" t="e">
        <f>F69</f>
        <v>#REF!</v>
      </c>
      <c r="G67" s="237" t="e">
        <f>G69</f>
        <v>#REF!</v>
      </c>
      <c r="H67" s="237" t="e">
        <f>H69</f>
        <v>#REF!</v>
      </c>
    </row>
    <row r="68" spans="1:8" ht="31.5" hidden="1">
      <c r="A68" s="3" t="s">
        <v>217</v>
      </c>
      <c r="B68" s="4" t="s">
        <v>175</v>
      </c>
      <c r="C68" s="4" t="s">
        <v>202</v>
      </c>
      <c r="D68" s="4" t="s">
        <v>218</v>
      </c>
      <c r="E68" s="23"/>
      <c r="F68" s="56"/>
      <c r="G68" s="56"/>
      <c r="H68" s="56"/>
    </row>
    <row r="69" spans="1:8" ht="15.75" hidden="1">
      <c r="A69" s="3" t="s">
        <v>188</v>
      </c>
      <c r="B69" s="4" t="s">
        <v>175</v>
      </c>
      <c r="C69" s="4" t="s">
        <v>202</v>
      </c>
      <c r="D69" s="4" t="s">
        <v>218</v>
      </c>
      <c r="E69" s="23" t="s">
        <v>194</v>
      </c>
      <c r="F69" s="56" t="e">
        <f>#REF!</f>
        <v>#REF!</v>
      </c>
      <c r="G69" s="56" t="e">
        <f>#REF!</f>
        <v>#REF!</v>
      </c>
      <c r="H69" s="56" t="e">
        <f>#REF!</f>
        <v>#REF!</v>
      </c>
    </row>
    <row r="70" spans="1:8" ht="47.25">
      <c r="A70" s="47" t="s">
        <v>333</v>
      </c>
      <c r="B70" s="49" t="s">
        <v>175</v>
      </c>
      <c r="C70" s="49" t="s">
        <v>258</v>
      </c>
      <c r="D70" s="132"/>
      <c r="E70" s="131"/>
      <c r="F70" s="133" t="e">
        <f>F73</f>
        <v>#REF!</v>
      </c>
      <c r="G70" s="133" t="e">
        <f>G73</f>
        <v>#REF!</v>
      </c>
      <c r="H70" s="133" t="e">
        <f>H73</f>
        <v>#REF!</v>
      </c>
    </row>
    <row r="71" spans="1:8" ht="33" customHeight="1">
      <c r="A71" s="48" t="s">
        <v>418</v>
      </c>
      <c r="B71" s="4" t="s">
        <v>175</v>
      </c>
      <c r="C71" s="4" t="s">
        <v>258</v>
      </c>
      <c r="D71" s="4" t="s">
        <v>417</v>
      </c>
      <c r="E71" s="4"/>
      <c r="F71" s="56"/>
      <c r="G71" s="56"/>
      <c r="H71" s="56"/>
    </row>
    <row r="72" spans="1:8" ht="47.25">
      <c r="A72" s="48" t="s">
        <v>334</v>
      </c>
      <c r="B72" s="4" t="s">
        <v>175</v>
      </c>
      <c r="C72" s="4" t="s">
        <v>258</v>
      </c>
      <c r="D72" s="4" t="s">
        <v>335</v>
      </c>
      <c r="E72" s="4"/>
      <c r="F72" s="56"/>
      <c r="G72" s="56"/>
      <c r="H72" s="56"/>
    </row>
    <row r="73" spans="1:8" ht="18.75" customHeight="1">
      <c r="A73" s="3" t="s">
        <v>188</v>
      </c>
      <c r="B73" s="4" t="s">
        <v>175</v>
      </c>
      <c r="C73" s="4" t="s">
        <v>258</v>
      </c>
      <c r="D73" s="4" t="s">
        <v>335</v>
      </c>
      <c r="E73" s="4" t="s">
        <v>194</v>
      </c>
      <c r="F73" s="56" t="e">
        <f>#REF!</f>
        <v>#REF!</v>
      </c>
      <c r="G73" s="56" t="e">
        <f>#REF!</f>
        <v>#REF!</v>
      </c>
      <c r="H73" s="56" t="e">
        <f>#REF!</f>
        <v>#REF!</v>
      </c>
    </row>
    <row r="74" spans="1:8" s="5" customFormat="1" ht="20.25">
      <c r="A74" s="19" t="s">
        <v>183</v>
      </c>
      <c r="B74" s="22" t="s">
        <v>202</v>
      </c>
      <c r="C74" s="22" t="s">
        <v>379</v>
      </c>
      <c r="D74" s="22"/>
      <c r="E74" s="22"/>
      <c r="F74" s="62" t="e">
        <f>F75+F80+F85+F90+F99</f>
        <v>#REF!</v>
      </c>
      <c r="G74" s="62" t="e">
        <f>G75+G80+G85+G90+G99</f>
        <v>#REF!</v>
      </c>
      <c r="H74" s="62" t="e">
        <f>H75+H80+H85+H90+H99</f>
        <v>#REF!</v>
      </c>
    </row>
    <row r="75" spans="1:8" s="11" customFormat="1" ht="18.75" customHeight="1">
      <c r="A75" s="21" t="s">
        <v>184</v>
      </c>
      <c r="B75" s="15" t="s">
        <v>202</v>
      </c>
      <c r="C75" s="15" t="s">
        <v>224</v>
      </c>
      <c r="D75" s="15"/>
      <c r="E75" s="15"/>
      <c r="F75" s="63" t="e">
        <f>SUM(F76:F79)</f>
        <v>#REF!</v>
      </c>
      <c r="G75" s="63" t="e">
        <f>SUM(G76:G79)</f>
        <v>#REF!</v>
      </c>
      <c r="H75" s="63" t="e">
        <f>SUM(H76:H79)</f>
        <v>#REF!</v>
      </c>
    </row>
    <row r="76" spans="1:8" ht="15.75">
      <c r="A76" s="3" t="s">
        <v>372</v>
      </c>
      <c r="B76" s="4" t="s">
        <v>202</v>
      </c>
      <c r="C76" s="4" t="s">
        <v>224</v>
      </c>
      <c r="D76" s="4" t="s">
        <v>222</v>
      </c>
      <c r="E76" s="4"/>
      <c r="F76" s="56"/>
      <c r="G76" s="56"/>
      <c r="H76" s="56"/>
    </row>
    <row r="77" spans="1:8" ht="15" customHeight="1">
      <c r="A77" s="3" t="s">
        <v>185</v>
      </c>
      <c r="B77" s="4" t="s">
        <v>202</v>
      </c>
      <c r="C77" s="4" t="s">
        <v>224</v>
      </c>
      <c r="D77" s="4" t="s">
        <v>389</v>
      </c>
      <c r="E77" s="4"/>
      <c r="F77" s="56"/>
      <c r="G77" s="56"/>
      <c r="H77" s="56"/>
    </row>
    <row r="78" spans="1:8" ht="15.75">
      <c r="A78" s="3" t="s">
        <v>186</v>
      </c>
      <c r="B78" s="4" t="s">
        <v>202</v>
      </c>
      <c r="C78" s="4" t="s">
        <v>224</v>
      </c>
      <c r="D78" s="4" t="s">
        <v>389</v>
      </c>
      <c r="E78" s="4" t="s">
        <v>225</v>
      </c>
      <c r="F78" s="66" t="e">
        <f>#REF!</f>
        <v>#REF!</v>
      </c>
      <c r="G78" s="56" t="e">
        <f>#REF!</f>
        <v>#REF!</v>
      </c>
      <c r="H78" s="56" t="e">
        <f>#REF!</f>
        <v>#REF!</v>
      </c>
    </row>
    <row r="79" spans="1:8" ht="16.5" customHeight="1">
      <c r="A79" s="3" t="s">
        <v>188</v>
      </c>
      <c r="B79" s="4" t="s">
        <v>202</v>
      </c>
      <c r="C79" s="4" t="s">
        <v>224</v>
      </c>
      <c r="D79" s="4" t="s">
        <v>389</v>
      </c>
      <c r="E79" s="4" t="s">
        <v>194</v>
      </c>
      <c r="F79" s="66" t="e">
        <f>#REF!</f>
        <v>#REF!</v>
      </c>
      <c r="G79" s="56" t="e">
        <f>#REF!</f>
        <v>#REF!</v>
      </c>
      <c r="H79" s="56" t="e">
        <f>#REF!</f>
        <v>#REF!</v>
      </c>
    </row>
    <row r="80" spans="1:8" ht="21" customHeight="1">
      <c r="A80" s="21" t="s">
        <v>391</v>
      </c>
      <c r="B80" s="15" t="s">
        <v>202</v>
      </c>
      <c r="C80" s="15" t="s">
        <v>226</v>
      </c>
      <c r="D80" s="15"/>
      <c r="E80" s="15"/>
      <c r="F80" s="63" t="e">
        <f>SUM(F81:F84)</f>
        <v>#REF!</v>
      </c>
      <c r="G80" s="63" t="e">
        <f>SUM(G81:G84)</f>
        <v>#REF!</v>
      </c>
      <c r="H80" s="63" t="e">
        <f>SUM(H81:H84)</f>
        <v>#REF!</v>
      </c>
    </row>
    <row r="81" spans="1:8" ht="15.75">
      <c r="A81" s="82" t="s">
        <v>315</v>
      </c>
      <c r="B81" s="33" t="s">
        <v>202</v>
      </c>
      <c r="C81" s="33" t="s">
        <v>226</v>
      </c>
      <c r="D81" s="33" t="s">
        <v>250</v>
      </c>
      <c r="E81" s="34"/>
      <c r="F81" s="68"/>
      <c r="G81" s="56"/>
      <c r="H81" s="56"/>
    </row>
    <row r="82" spans="1:8" ht="15.75">
      <c r="A82" s="76" t="s">
        <v>304</v>
      </c>
      <c r="B82" s="33" t="s">
        <v>202</v>
      </c>
      <c r="C82" s="33" t="s">
        <v>226</v>
      </c>
      <c r="D82" s="33" t="s">
        <v>305</v>
      </c>
      <c r="E82" s="34"/>
      <c r="F82" s="66"/>
      <c r="G82" s="56"/>
      <c r="H82" s="56"/>
    </row>
    <row r="83" spans="1:8" ht="94.5">
      <c r="A83" s="76" t="s">
        <v>354</v>
      </c>
      <c r="B83" s="33" t="s">
        <v>202</v>
      </c>
      <c r="C83" s="33" t="s">
        <v>226</v>
      </c>
      <c r="D83" s="33" t="s">
        <v>355</v>
      </c>
      <c r="E83" s="34"/>
      <c r="F83" s="66"/>
      <c r="G83" s="56"/>
      <c r="H83" s="56"/>
    </row>
    <row r="84" spans="1:8" ht="31.5">
      <c r="A84" s="76" t="s">
        <v>316</v>
      </c>
      <c r="B84" s="33" t="s">
        <v>202</v>
      </c>
      <c r="C84" s="33" t="s">
        <v>226</v>
      </c>
      <c r="D84" s="33" t="s">
        <v>355</v>
      </c>
      <c r="E84" s="33" t="s">
        <v>390</v>
      </c>
      <c r="F84" s="66" t="e">
        <f>#REF!</f>
        <v>#REF!</v>
      </c>
      <c r="G84" s="66" t="e">
        <f>#REF!</f>
        <v>#REF!</v>
      </c>
      <c r="H84" s="66" t="e">
        <f>#REF!</f>
        <v>#REF!</v>
      </c>
    </row>
    <row r="85" spans="1:8" ht="21.75" customHeight="1">
      <c r="A85" s="21" t="s">
        <v>474</v>
      </c>
      <c r="B85" s="15" t="s">
        <v>202</v>
      </c>
      <c r="C85" s="15" t="s">
        <v>258</v>
      </c>
      <c r="D85" s="15"/>
      <c r="E85" s="15"/>
      <c r="F85" s="223" t="e">
        <f>SUM(F86:F89)</f>
        <v>#REF!</v>
      </c>
      <c r="G85" s="223" t="e">
        <f>SUM(G86:G89)</f>
        <v>#REF!</v>
      </c>
      <c r="H85" s="223" t="e">
        <f>SUM(H86:H89)</f>
        <v>#REF!</v>
      </c>
    </row>
    <row r="86" spans="1:8" ht="31.5">
      <c r="A86" s="76" t="s">
        <v>148</v>
      </c>
      <c r="B86" s="33" t="s">
        <v>202</v>
      </c>
      <c r="C86" s="33" t="s">
        <v>258</v>
      </c>
      <c r="D86" s="33" t="s">
        <v>230</v>
      </c>
      <c r="E86" s="23"/>
      <c r="F86" s="66"/>
      <c r="G86" s="66"/>
      <c r="H86" s="66"/>
    </row>
    <row r="87" spans="1:8" ht="65.25" customHeight="1">
      <c r="A87" s="76" t="s">
        <v>150</v>
      </c>
      <c r="B87" s="33" t="s">
        <v>202</v>
      </c>
      <c r="C87" s="33" t="s">
        <v>258</v>
      </c>
      <c r="D87" s="33" t="s">
        <v>149</v>
      </c>
      <c r="E87" s="23"/>
      <c r="F87" s="66"/>
      <c r="G87" s="66"/>
      <c r="H87" s="66"/>
    </row>
    <row r="88" spans="1:8" ht="31.5">
      <c r="A88" s="76" t="s">
        <v>151</v>
      </c>
      <c r="B88" s="33" t="s">
        <v>202</v>
      </c>
      <c r="C88" s="33" t="s">
        <v>258</v>
      </c>
      <c r="D88" s="33" t="s">
        <v>231</v>
      </c>
      <c r="E88" s="23"/>
      <c r="F88" s="66"/>
      <c r="G88" s="66"/>
      <c r="H88" s="66"/>
    </row>
    <row r="89" spans="1:8" ht="15.75">
      <c r="A89" s="76" t="s">
        <v>191</v>
      </c>
      <c r="B89" s="33" t="s">
        <v>202</v>
      </c>
      <c r="C89" s="33" t="s">
        <v>258</v>
      </c>
      <c r="D89" s="33" t="s">
        <v>231</v>
      </c>
      <c r="E89" s="23" t="s">
        <v>223</v>
      </c>
      <c r="F89" s="66" t="e">
        <f>#REF!</f>
        <v>#REF!</v>
      </c>
      <c r="G89" s="66" t="e">
        <f>#REF!</f>
        <v>#REF!</v>
      </c>
      <c r="H89" s="66" t="e">
        <f>#REF!</f>
        <v>#REF!</v>
      </c>
    </row>
    <row r="90" spans="1:8" ht="15.75">
      <c r="A90" s="21" t="s">
        <v>317</v>
      </c>
      <c r="B90" s="15" t="s">
        <v>202</v>
      </c>
      <c r="C90" s="15" t="s">
        <v>285</v>
      </c>
      <c r="D90" s="15"/>
      <c r="E90" s="15"/>
      <c r="F90" s="63" t="e">
        <f>SUM(F91:F94)</f>
        <v>#REF!</v>
      </c>
      <c r="G90" s="63" t="e">
        <f>SUM(G91:G94)</f>
        <v>#REF!</v>
      </c>
      <c r="H90" s="63" t="e">
        <f>SUM(H91:H94)</f>
        <v>#REF!</v>
      </c>
    </row>
    <row r="91" spans="1:8" ht="15.75">
      <c r="A91" s="3" t="s">
        <v>318</v>
      </c>
      <c r="B91" s="23" t="s">
        <v>202</v>
      </c>
      <c r="C91" s="23" t="s">
        <v>285</v>
      </c>
      <c r="D91" s="23" t="s">
        <v>319</v>
      </c>
      <c r="E91" s="23"/>
      <c r="F91" s="90"/>
      <c r="G91" s="64"/>
      <c r="H91" s="64"/>
    </row>
    <row r="92" spans="1:8" s="11" customFormat="1" ht="15.75">
      <c r="A92" s="3" t="s">
        <v>440</v>
      </c>
      <c r="B92" s="23" t="s">
        <v>202</v>
      </c>
      <c r="C92" s="23" t="s">
        <v>285</v>
      </c>
      <c r="D92" s="23" t="s">
        <v>439</v>
      </c>
      <c r="E92" s="23"/>
      <c r="F92" s="90"/>
      <c r="G92" s="68"/>
      <c r="H92" s="68"/>
    </row>
    <row r="93" spans="1:8" s="11" customFormat="1" ht="47.25">
      <c r="A93" s="24" t="s">
        <v>441</v>
      </c>
      <c r="B93" s="23" t="s">
        <v>202</v>
      </c>
      <c r="C93" s="23" t="s">
        <v>285</v>
      </c>
      <c r="D93" s="23" t="s">
        <v>439</v>
      </c>
      <c r="E93" s="23" t="s">
        <v>442</v>
      </c>
      <c r="F93" s="95" t="e">
        <f>#REF!</f>
        <v>#REF!</v>
      </c>
      <c r="G93" s="95" t="e">
        <f>#REF!</f>
        <v>#REF!</v>
      </c>
      <c r="H93" s="95" t="e">
        <f>#REF!</f>
        <v>#REF!</v>
      </c>
    </row>
    <row r="94" spans="1:8" s="11" customFormat="1" ht="15.75">
      <c r="A94" s="3" t="s">
        <v>469</v>
      </c>
      <c r="B94" s="23" t="s">
        <v>202</v>
      </c>
      <c r="C94" s="23" t="s">
        <v>285</v>
      </c>
      <c r="D94" s="23" t="s">
        <v>439</v>
      </c>
      <c r="E94" s="23" t="s">
        <v>470</v>
      </c>
      <c r="F94" s="67" t="e">
        <f>#REF!</f>
        <v>#REF!</v>
      </c>
      <c r="G94" s="66" t="e">
        <f>#REF!</f>
        <v>#REF!</v>
      </c>
      <c r="H94" s="66" t="e">
        <f>#REF!</f>
        <v>#REF!</v>
      </c>
    </row>
    <row r="95" spans="1:8" s="11" customFormat="1" ht="31.5" hidden="1">
      <c r="A95" s="21" t="s">
        <v>561</v>
      </c>
      <c r="B95" s="15" t="s">
        <v>202</v>
      </c>
      <c r="C95" s="15" t="s">
        <v>206</v>
      </c>
      <c r="D95" s="15"/>
      <c r="E95" s="15"/>
      <c r="F95" s="63">
        <f>F98</f>
        <v>0</v>
      </c>
      <c r="G95" s="63">
        <f>G98</f>
        <v>0</v>
      </c>
      <c r="H95" s="63">
        <f>H98</f>
        <v>0</v>
      </c>
    </row>
    <row r="96" spans="1:8" s="11" customFormat="1" ht="15.75" hidden="1">
      <c r="A96" s="52" t="s">
        <v>562</v>
      </c>
      <c r="B96" s="33" t="s">
        <v>202</v>
      </c>
      <c r="C96" s="33" t="s">
        <v>206</v>
      </c>
      <c r="D96" s="33" t="s">
        <v>563</v>
      </c>
      <c r="E96" s="34"/>
      <c r="F96" s="68"/>
      <c r="G96" s="66"/>
      <c r="H96" s="66"/>
    </row>
    <row r="97" spans="1:8" s="11" customFormat="1" ht="31.5" hidden="1">
      <c r="A97" s="52" t="s">
        <v>564</v>
      </c>
      <c r="B97" s="33" t="s">
        <v>202</v>
      </c>
      <c r="C97" s="33" t="s">
        <v>206</v>
      </c>
      <c r="D97" s="33" t="s">
        <v>565</v>
      </c>
      <c r="E97" s="34"/>
      <c r="F97" s="66"/>
      <c r="G97" s="66"/>
      <c r="H97" s="66"/>
    </row>
    <row r="98" spans="1:8" s="11" customFormat="1" ht="15.75" hidden="1">
      <c r="A98" s="3" t="s">
        <v>207</v>
      </c>
      <c r="B98" s="33" t="s">
        <v>202</v>
      </c>
      <c r="C98" s="33" t="s">
        <v>206</v>
      </c>
      <c r="D98" s="33" t="s">
        <v>565</v>
      </c>
      <c r="E98" s="4" t="s">
        <v>208</v>
      </c>
      <c r="F98" s="66">
        <f>'[1]Свод 18 попр от 01.12г'!G121</f>
        <v>0</v>
      </c>
      <c r="G98" s="56">
        <v>0</v>
      </c>
      <c r="H98" s="56">
        <v>0</v>
      </c>
    </row>
    <row r="99" spans="1:8" s="11" customFormat="1" ht="15.75">
      <c r="A99" s="21" t="s">
        <v>187</v>
      </c>
      <c r="B99" s="15" t="s">
        <v>202</v>
      </c>
      <c r="C99" s="15" t="s">
        <v>209</v>
      </c>
      <c r="D99" s="15"/>
      <c r="E99" s="15"/>
      <c r="F99" s="63" t="e">
        <f>SUM(F100:F109)</f>
        <v>#REF!</v>
      </c>
      <c r="G99" s="63" t="e">
        <f>SUM(G100:G109)</f>
        <v>#REF!</v>
      </c>
      <c r="H99" s="63" t="e">
        <f>SUM(H100:H109)</f>
        <v>#REF!</v>
      </c>
    </row>
    <row r="100" spans="1:8" s="11" customFormat="1" ht="31.5">
      <c r="A100" s="24" t="s">
        <v>228</v>
      </c>
      <c r="B100" s="23" t="s">
        <v>202</v>
      </c>
      <c r="C100" s="23" t="s">
        <v>209</v>
      </c>
      <c r="D100" s="23" t="s">
        <v>229</v>
      </c>
      <c r="E100" s="23"/>
      <c r="F100" s="90"/>
      <c r="G100" s="66"/>
      <c r="H100" s="66"/>
    </row>
    <row r="101" spans="1:8" ht="31.5">
      <c r="A101" s="24" t="s">
        <v>476</v>
      </c>
      <c r="B101" s="23" t="s">
        <v>202</v>
      </c>
      <c r="C101" s="23" t="s">
        <v>209</v>
      </c>
      <c r="D101" s="23" t="s">
        <v>475</v>
      </c>
      <c r="E101" s="23"/>
      <c r="F101" s="66"/>
      <c r="G101" s="66"/>
      <c r="H101" s="66"/>
    </row>
    <row r="102" spans="1:8" s="11" customFormat="1" ht="18" customHeight="1">
      <c r="A102" s="3" t="s">
        <v>188</v>
      </c>
      <c r="B102" s="23" t="s">
        <v>202</v>
      </c>
      <c r="C102" s="23" t="s">
        <v>209</v>
      </c>
      <c r="D102" s="23" t="s">
        <v>229</v>
      </c>
      <c r="E102" s="23" t="s">
        <v>194</v>
      </c>
      <c r="F102" s="66" t="e">
        <f>#REF!</f>
        <v>#REF!</v>
      </c>
      <c r="G102" s="66" t="e">
        <f>#REF!</f>
        <v>#REF!</v>
      </c>
      <c r="H102" s="66" t="e">
        <f>#REF!</f>
        <v>#REF!</v>
      </c>
    </row>
    <row r="103" spans="1:8" s="11" customFormat="1" ht="15.75">
      <c r="A103" s="3" t="s">
        <v>314</v>
      </c>
      <c r="B103" s="23" t="s">
        <v>202</v>
      </c>
      <c r="C103" s="23" t="s">
        <v>209</v>
      </c>
      <c r="D103" s="23" t="s">
        <v>313</v>
      </c>
      <c r="E103" s="23"/>
      <c r="F103" s="66"/>
      <c r="G103" s="66"/>
      <c r="H103" s="66"/>
    </row>
    <row r="104" spans="1:8" s="11" customFormat="1" ht="47.25">
      <c r="A104" s="3" t="s">
        <v>50</v>
      </c>
      <c r="B104" s="23" t="s">
        <v>202</v>
      </c>
      <c r="C104" s="23" t="s">
        <v>209</v>
      </c>
      <c r="D104" s="23" t="s">
        <v>51</v>
      </c>
      <c r="E104" s="23"/>
      <c r="F104" s="66"/>
      <c r="G104" s="66"/>
      <c r="H104" s="66"/>
    </row>
    <row r="105" spans="1:8" s="11" customFormat="1" ht="15.75">
      <c r="A105" s="3" t="s">
        <v>186</v>
      </c>
      <c r="B105" s="23" t="s">
        <v>202</v>
      </c>
      <c r="C105" s="23" t="s">
        <v>209</v>
      </c>
      <c r="D105" s="23" t="s">
        <v>51</v>
      </c>
      <c r="E105" s="23" t="s">
        <v>225</v>
      </c>
      <c r="F105" s="66" t="e">
        <f>#REF!</f>
        <v>#REF!</v>
      </c>
      <c r="G105" s="66" t="e">
        <f>#REF!</f>
        <v>#REF!</v>
      </c>
      <c r="H105" s="66" t="e">
        <f>#REF!</f>
        <v>#REF!</v>
      </c>
    </row>
    <row r="106" spans="1:8" s="11" customFormat="1" ht="15.75">
      <c r="A106" s="3" t="s">
        <v>372</v>
      </c>
      <c r="B106" s="4" t="s">
        <v>202</v>
      </c>
      <c r="C106" s="4" t="s">
        <v>209</v>
      </c>
      <c r="D106" s="4" t="s">
        <v>222</v>
      </c>
      <c r="E106" s="4"/>
      <c r="F106" s="66"/>
      <c r="G106" s="66"/>
      <c r="H106" s="66"/>
    </row>
    <row r="107" spans="1:8" s="11" customFormat="1" ht="47.25">
      <c r="A107" s="48" t="s">
        <v>371</v>
      </c>
      <c r="B107" s="4" t="s">
        <v>202</v>
      </c>
      <c r="C107" s="4" t="s">
        <v>209</v>
      </c>
      <c r="D107" s="4" t="s">
        <v>373</v>
      </c>
      <c r="E107" s="4"/>
      <c r="F107" s="66"/>
      <c r="G107" s="66"/>
      <c r="H107" s="66"/>
    </row>
    <row r="108" spans="1:8" s="11" customFormat="1" ht="15.75">
      <c r="A108" s="3" t="s">
        <v>186</v>
      </c>
      <c r="B108" s="4" t="s">
        <v>202</v>
      </c>
      <c r="C108" s="4" t="s">
        <v>209</v>
      </c>
      <c r="D108" s="4" t="s">
        <v>373</v>
      </c>
      <c r="E108" s="4" t="s">
        <v>225</v>
      </c>
      <c r="F108" s="66" t="e">
        <f>#REF!</f>
        <v>#REF!</v>
      </c>
      <c r="G108" s="56" t="e">
        <f>#REF!</f>
        <v>#REF!</v>
      </c>
      <c r="H108" s="56" t="e">
        <f>#REF!</f>
        <v>#REF!</v>
      </c>
    </row>
    <row r="109" spans="1:8" s="11" customFormat="1" ht="19.5" customHeight="1">
      <c r="A109" s="55" t="s">
        <v>188</v>
      </c>
      <c r="B109" s="4" t="s">
        <v>202</v>
      </c>
      <c r="C109" s="4" t="s">
        <v>209</v>
      </c>
      <c r="D109" s="4" t="s">
        <v>373</v>
      </c>
      <c r="E109" s="4" t="s">
        <v>194</v>
      </c>
      <c r="F109" s="66" t="e">
        <f>#REF!</f>
        <v>#REF!</v>
      </c>
      <c r="G109" s="56" t="e">
        <f>#REF!</f>
        <v>#REF!</v>
      </c>
      <c r="H109" s="56" t="e">
        <f>#REF!</f>
        <v>#REF!</v>
      </c>
    </row>
    <row r="110" spans="1:8" s="11" customFormat="1" ht="15.75" hidden="1">
      <c r="A110" s="3" t="s">
        <v>314</v>
      </c>
      <c r="B110" s="4" t="s">
        <v>202</v>
      </c>
      <c r="C110" s="4" t="s">
        <v>209</v>
      </c>
      <c r="D110" s="4" t="s">
        <v>313</v>
      </c>
      <c r="E110" s="4"/>
      <c r="F110" s="56"/>
      <c r="G110" s="56"/>
      <c r="H110" s="56"/>
    </row>
    <row r="111" spans="1:8" s="11" customFormat="1" ht="47.25" hidden="1">
      <c r="A111" s="3" t="s">
        <v>360</v>
      </c>
      <c r="B111" s="4" t="s">
        <v>202</v>
      </c>
      <c r="C111" s="4" t="s">
        <v>209</v>
      </c>
      <c r="D111" s="4" t="s">
        <v>361</v>
      </c>
      <c r="E111" s="4"/>
      <c r="F111" s="56"/>
      <c r="G111" s="56"/>
      <c r="H111" s="56"/>
    </row>
    <row r="112" spans="1:8" s="11" customFormat="1" ht="15.75" hidden="1">
      <c r="A112" s="3" t="s">
        <v>207</v>
      </c>
      <c r="B112" s="4" t="s">
        <v>202</v>
      </c>
      <c r="C112" s="4" t="s">
        <v>209</v>
      </c>
      <c r="D112" s="4" t="s">
        <v>361</v>
      </c>
      <c r="E112" s="4" t="s">
        <v>208</v>
      </c>
      <c r="F112" s="56">
        <v>0</v>
      </c>
      <c r="G112" s="56">
        <v>0</v>
      </c>
      <c r="H112" s="56">
        <v>0</v>
      </c>
    </row>
    <row r="113" spans="1:8" s="5" customFormat="1" ht="20.25">
      <c r="A113" s="19" t="s">
        <v>189</v>
      </c>
      <c r="B113" s="22" t="s">
        <v>224</v>
      </c>
      <c r="C113" s="22" t="s">
        <v>379</v>
      </c>
      <c r="D113" s="20"/>
      <c r="E113" s="20"/>
      <c r="F113" s="72" t="e">
        <f>F114+F118</f>
        <v>#REF!</v>
      </c>
      <c r="G113" s="72" t="e">
        <f>G114+G118</f>
        <v>#REF!</v>
      </c>
      <c r="H113" s="72" t="e">
        <f>H114+H118</f>
        <v>#REF!</v>
      </c>
    </row>
    <row r="114" spans="1:8" s="5" customFormat="1" ht="15.75">
      <c r="A114" s="21" t="s">
        <v>520</v>
      </c>
      <c r="B114" s="15" t="s">
        <v>224</v>
      </c>
      <c r="C114" s="15" t="s">
        <v>172</v>
      </c>
      <c r="D114" s="15"/>
      <c r="E114" s="15"/>
      <c r="F114" s="63" t="e">
        <f>F117</f>
        <v>#REF!</v>
      </c>
      <c r="G114" s="63" t="e">
        <f>G117</f>
        <v>#REF!</v>
      </c>
      <c r="H114" s="63" t="e">
        <f>H117</f>
        <v>#REF!</v>
      </c>
    </row>
    <row r="115" spans="1:8" s="246" customFormat="1" ht="31.5">
      <c r="A115" s="3" t="s">
        <v>431</v>
      </c>
      <c r="B115" s="4" t="s">
        <v>224</v>
      </c>
      <c r="C115" s="4" t="s">
        <v>173</v>
      </c>
      <c r="D115" s="4" t="s">
        <v>430</v>
      </c>
      <c r="E115" s="23"/>
      <c r="F115" s="135"/>
      <c r="G115" s="135"/>
      <c r="H115" s="135"/>
    </row>
    <row r="116" spans="1:8" s="5" customFormat="1" ht="31.5">
      <c r="A116" s="3" t="s">
        <v>432</v>
      </c>
      <c r="B116" s="4" t="s">
        <v>224</v>
      </c>
      <c r="C116" s="4" t="s">
        <v>173</v>
      </c>
      <c r="D116" s="4" t="s">
        <v>429</v>
      </c>
      <c r="E116" s="23"/>
      <c r="F116" s="135"/>
      <c r="G116" s="135"/>
      <c r="H116" s="135"/>
    </row>
    <row r="117" spans="1:8" s="5" customFormat="1" ht="31.5">
      <c r="A117" s="76" t="s">
        <v>316</v>
      </c>
      <c r="B117" s="4" t="s">
        <v>224</v>
      </c>
      <c r="C117" s="4" t="s">
        <v>173</v>
      </c>
      <c r="D117" s="4" t="s">
        <v>429</v>
      </c>
      <c r="E117" s="23" t="s">
        <v>390</v>
      </c>
      <c r="F117" s="66" t="e">
        <f>#REF!</f>
        <v>#REF!</v>
      </c>
      <c r="G117" s="66" t="e">
        <f>#REF!</f>
        <v>#REF!</v>
      </c>
      <c r="H117" s="66" t="e">
        <f>#REF!</f>
        <v>#REF!</v>
      </c>
    </row>
    <row r="118" spans="1:8" ht="15.75">
      <c r="A118" s="21" t="s">
        <v>192</v>
      </c>
      <c r="B118" s="15" t="s">
        <v>224</v>
      </c>
      <c r="C118" s="15" t="s">
        <v>173</v>
      </c>
      <c r="D118" s="15"/>
      <c r="E118" s="15"/>
      <c r="F118" s="63" t="e">
        <f>SUM(F119:F128)</f>
        <v>#REF!</v>
      </c>
      <c r="G118" s="63" t="e">
        <f>SUM(G119:G128)</f>
        <v>#REF!</v>
      </c>
      <c r="H118" s="63" t="e">
        <f>SUM(H119:H128)</f>
        <v>#REF!</v>
      </c>
    </row>
    <row r="119" spans="1:8" ht="15.75" hidden="1">
      <c r="A119" s="82" t="s">
        <v>315</v>
      </c>
      <c r="B119" s="33" t="s">
        <v>224</v>
      </c>
      <c r="C119" s="33" t="s">
        <v>173</v>
      </c>
      <c r="D119" s="33" t="s">
        <v>250</v>
      </c>
      <c r="E119" s="34"/>
      <c r="F119" s="68"/>
      <c r="G119" s="68"/>
      <c r="H119" s="68"/>
    </row>
    <row r="120" spans="1:8" ht="15.75" hidden="1">
      <c r="A120" s="3" t="s">
        <v>314</v>
      </c>
      <c r="B120" s="4" t="s">
        <v>224</v>
      </c>
      <c r="C120" s="4" t="s">
        <v>173</v>
      </c>
      <c r="D120" s="4" t="s">
        <v>313</v>
      </c>
      <c r="E120" s="4"/>
      <c r="F120" s="68"/>
      <c r="G120" s="68"/>
      <c r="H120" s="68"/>
    </row>
    <row r="121" spans="1:8" ht="15.75" hidden="1">
      <c r="A121" s="24" t="s">
        <v>67</v>
      </c>
      <c r="B121" s="23" t="s">
        <v>224</v>
      </c>
      <c r="C121" s="23" t="s">
        <v>173</v>
      </c>
      <c r="D121" s="23" t="s">
        <v>68</v>
      </c>
      <c r="E121" s="138"/>
      <c r="F121" s="68"/>
      <c r="G121" s="68"/>
      <c r="H121" s="68"/>
    </row>
    <row r="122" spans="1:8" ht="63" hidden="1">
      <c r="A122" s="82" t="s">
        <v>70</v>
      </c>
      <c r="B122" s="33" t="s">
        <v>224</v>
      </c>
      <c r="C122" s="33" t="s">
        <v>173</v>
      </c>
      <c r="D122" s="33" t="s">
        <v>69</v>
      </c>
      <c r="E122" s="260" t="s">
        <v>223</v>
      </c>
      <c r="F122" s="64" t="e">
        <f>#REF!</f>
        <v>#REF!</v>
      </c>
      <c r="G122" s="64" t="e">
        <f>#REF!</f>
        <v>#REF!</v>
      </c>
      <c r="H122" s="64" t="e">
        <f>#REF!</f>
        <v>#REF!</v>
      </c>
    </row>
    <row r="123" spans="1:8" ht="31.5">
      <c r="A123" s="3" t="s">
        <v>431</v>
      </c>
      <c r="B123" s="4" t="s">
        <v>224</v>
      </c>
      <c r="C123" s="4" t="s">
        <v>173</v>
      </c>
      <c r="D123" s="4" t="s">
        <v>430</v>
      </c>
      <c r="E123" s="4"/>
      <c r="F123" s="68"/>
      <c r="G123" s="56"/>
      <c r="H123" s="64"/>
    </row>
    <row r="124" spans="1:8" ht="31.5">
      <c r="A124" s="3" t="s">
        <v>432</v>
      </c>
      <c r="B124" s="4" t="s">
        <v>224</v>
      </c>
      <c r="C124" s="4" t="s">
        <v>173</v>
      </c>
      <c r="D124" s="4" t="s">
        <v>429</v>
      </c>
      <c r="E124" s="4"/>
      <c r="F124" s="66"/>
      <c r="G124" s="56"/>
      <c r="H124" s="64"/>
    </row>
    <row r="125" spans="1:8" ht="31.5">
      <c r="A125" s="76" t="s">
        <v>316</v>
      </c>
      <c r="B125" s="4" t="s">
        <v>224</v>
      </c>
      <c r="C125" s="4" t="s">
        <v>173</v>
      </c>
      <c r="D125" s="4" t="s">
        <v>429</v>
      </c>
      <c r="E125" s="4" t="s">
        <v>390</v>
      </c>
      <c r="F125" s="66" t="e">
        <f>#REF!</f>
        <v>#REF!</v>
      </c>
      <c r="G125" s="66" t="e">
        <f>#REF!</f>
        <v>#REF!</v>
      </c>
      <c r="H125" s="66" t="e">
        <f>#REF!</f>
        <v>#REF!</v>
      </c>
    </row>
    <row r="126" spans="1:8" ht="15.75">
      <c r="A126" s="76" t="s">
        <v>33</v>
      </c>
      <c r="B126" s="4" t="s">
        <v>224</v>
      </c>
      <c r="C126" s="4" t="s">
        <v>173</v>
      </c>
      <c r="D126" s="23" t="s">
        <v>32</v>
      </c>
      <c r="E126" s="23"/>
      <c r="F126" s="66" t="e">
        <f>#REF!</f>
        <v>#REF!</v>
      </c>
      <c r="G126" s="66" t="e">
        <f>#REF!</f>
        <v>#REF!</v>
      </c>
      <c r="H126" s="66" t="e">
        <f>#REF!</f>
        <v>#REF!</v>
      </c>
    </row>
    <row r="127" spans="1:8" ht="47.25">
      <c r="A127" s="3" t="s">
        <v>35</v>
      </c>
      <c r="B127" s="23" t="s">
        <v>224</v>
      </c>
      <c r="C127" s="23" t="s">
        <v>173</v>
      </c>
      <c r="D127" s="23" t="s">
        <v>34</v>
      </c>
      <c r="E127" s="23"/>
      <c r="F127" s="66"/>
      <c r="G127" s="66"/>
      <c r="H127" s="66"/>
    </row>
    <row r="128" spans="1:8" ht="19.5" customHeight="1">
      <c r="A128" s="3" t="s">
        <v>186</v>
      </c>
      <c r="B128" s="23" t="s">
        <v>224</v>
      </c>
      <c r="C128" s="23" t="s">
        <v>173</v>
      </c>
      <c r="D128" s="23" t="s">
        <v>34</v>
      </c>
      <c r="E128" s="23" t="s">
        <v>225</v>
      </c>
      <c r="F128" s="66" t="e">
        <f>#REF!</f>
        <v>#REF!</v>
      </c>
      <c r="G128" s="66" t="e">
        <f>#REF!</f>
        <v>#REF!</v>
      </c>
      <c r="H128" s="66" t="e">
        <f>#REF!</f>
        <v>#REF!</v>
      </c>
    </row>
    <row r="129" spans="1:8" ht="15.75" hidden="1">
      <c r="A129" s="21" t="s">
        <v>374</v>
      </c>
      <c r="B129" s="15" t="s">
        <v>224</v>
      </c>
      <c r="C129" s="15" t="s">
        <v>175</v>
      </c>
      <c r="D129" s="35"/>
      <c r="E129" s="35"/>
      <c r="F129" s="77" t="e">
        <f>F133</f>
        <v>#REF!</v>
      </c>
      <c r="G129" s="77" t="e">
        <f>G133</f>
        <v>#REF!</v>
      </c>
      <c r="H129" s="77" t="e">
        <f>H133</f>
        <v>#REF!</v>
      </c>
    </row>
    <row r="130" spans="1:8" ht="15.75" hidden="1">
      <c r="A130" s="31" t="s">
        <v>315</v>
      </c>
      <c r="B130" s="33" t="s">
        <v>224</v>
      </c>
      <c r="C130" s="33" t="s">
        <v>175</v>
      </c>
      <c r="D130" s="33" t="s">
        <v>250</v>
      </c>
      <c r="E130" s="34"/>
      <c r="F130" s="56"/>
      <c r="G130" s="66"/>
      <c r="H130" s="66"/>
    </row>
    <row r="131" spans="1:8" ht="15.75" hidden="1">
      <c r="A131" s="6" t="s">
        <v>304</v>
      </c>
      <c r="B131" s="33" t="s">
        <v>224</v>
      </c>
      <c r="C131" s="33" t="s">
        <v>175</v>
      </c>
      <c r="D131" s="33" t="s">
        <v>305</v>
      </c>
      <c r="E131" s="34"/>
      <c r="F131" s="56"/>
      <c r="G131" s="66"/>
      <c r="H131" s="66"/>
    </row>
    <row r="132" spans="1:8" ht="90" hidden="1">
      <c r="A132" s="6" t="s">
        <v>354</v>
      </c>
      <c r="B132" s="33" t="s">
        <v>224</v>
      </c>
      <c r="C132" s="33" t="s">
        <v>175</v>
      </c>
      <c r="D132" s="33" t="s">
        <v>355</v>
      </c>
      <c r="E132" s="34"/>
      <c r="F132" s="56"/>
      <c r="G132" s="66"/>
      <c r="H132" s="66"/>
    </row>
    <row r="133" spans="1:8" ht="30" hidden="1">
      <c r="A133" s="6" t="s">
        <v>316</v>
      </c>
      <c r="B133" s="33" t="s">
        <v>224</v>
      </c>
      <c r="C133" s="33" t="s">
        <v>175</v>
      </c>
      <c r="D133" s="33" t="s">
        <v>355</v>
      </c>
      <c r="E133" s="33" t="s">
        <v>390</v>
      </c>
      <c r="F133" s="66" t="e">
        <f>#REF!</f>
        <v>#REF!</v>
      </c>
      <c r="G133" s="66" t="e">
        <f>#REF!</f>
        <v>#REF!</v>
      </c>
      <c r="H133" s="66" t="e">
        <f>#REF!</f>
        <v>#REF!</v>
      </c>
    </row>
    <row r="134" spans="1:8" ht="24" customHeight="1">
      <c r="A134" s="19" t="s">
        <v>233</v>
      </c>
      <c r="B134" s="22" t="s">
        <v>204</v>
      </c>
      <c r="C134" s="22" t="s">
        <v>379</v>
      </c>
      <c r="D134" s="25"/>
      <c r="E134" s="20"/>
      <c r="F134" s="62" t="e">
        <f>F135</f>
        <v>#REF!</v>
      </c>
      <c r="G134" s="62" t="e">
        <f>G135</f>
        <v>#REF!</v>
      </c>
      <c r="H134" s="62" t="e">
        <f>H135</f>
        <v>#REF!</v>
      </c>
    </row>
    <row r="135" spans="1:8" s="5" customFormat="1" ht="36" customHeight="1">
      <c r="A135" s="21" t="s">
        <v>234</v>
      </c>
      <c r="B135" s="15" t="s">
        <v>204</v>
      </c>
      <c r="C135" s="15" t="s">
        <v>175</v>
      </c>
      <c r="D135" s="15"/>
      <c r="E135" s="15"/>
      <c r="F135" s="63" t="e">
        <f>SUM(F136:F141)</f>
        <v>#REF!</v>
      </c>
      <c r="G135" s="63" t="e">
        <f>SUM(G136:G141)</f>
        <v>#REF!</v>
      </c>
      <c r="H135" s="63" t="e">
        <f>SUM(H136:H141)</f>
        <v>#REF!</v>
      </c>
    </row>
    <row r="136" spans="1:8" s="5" customFormat="1" ht="15.75">
      <c r="A136" s="3" t="s">
        <v>372</v>
      </c>
      <c r="B136" s="4" t="s">
        <v>204</v>
      </c>
      <c r="C136" s="4" t="s">
        <v>175</v>
      </c>
      <c r="D136" s="4" t="s">
        <v>222</v>
      </c>
      <c r="E136" s="4"/>
      <c r="F136" s="135"/>
      <c r="G136" s="135"/>
      <c r="H136" s="135"/>
    </row>
    <row r="137" spans="1:8" s="5" customFormat="1" ht="47.25">
      <c r="A137" s="3" t="s">
        <v>477</v>
      </c>
      <c r="B137" s="4" t="s">
        <v>204</v>
      </c>
      <c r="C137" s="4" t="s">
        <v>175</v>
      </c>
      <c r="D137" s="4" t="s">
        <v>398</v>
      </c>
      <c r="E137" s="4"/>
      <c r="F137" s="135"/>
      <c r="G137" s="135"/>
      <c r="H137" s="135"/>
    </row>
    <row r="138" spans="1:8" s="5" customFormat="1" ht="17.25" customHeight="1">
      <c r="A138" s="3" t="s">
        <v>188</v>
      </c>
      <c r="B138" s="4" t="s">
        <v>204</v>
      </c>
      <c r="C138" s="4" t="s">
        <v>175</v>
      </c>
      <c r="D138" s="4" t="s">
        <v>398</v>
      </c>
      <c r="E138" s="4" t="s">
        <v>194</v>
      </c>
      <c r="F138" s="66" t="e">
        <f>#REF!</f>
        <v>#REF!</v>
      </c>
      <c r="G138" s="66" t="e">
        <f>#REF!</f>
        <v>#REF!</v>
      </c>
      <c r="H138" s="66" t="e">
        <f>#REF!</f>
        <v>#REF!</v>
      </c>
    </row>
    <row r="139" spans="1:8" ht="15.75">
      <c r="A139" s="3" t="s">
        <v>566</v>
      </c>
      <c r="B139" s="4" t="s">
        <v>204</v>
      </c>
      <c r="C139" s="4" t="s">
        <v>175</v>
      </c>
      <c r="D139" s="4" t="s">
        <v>567</v>
      </c>
      <c r="E139" s="4"/>
      <c r="F139" s="70"/>
      <c r="G139" s="56"/>
      <c r="H139" s="56"/>
    </row>
    <row r="140" spans="1:8" ht="18" customHeight="1">
      <c r="A140" s="3" t="s">
        <v>568</v>
      </c>
      <c r="B140" s="4" t="s">
        <v>204</v>
      </c>
      <c r="C140" s="4" t="s">
        <v>175</v>
      </c>
      <c r="D140" s="4" t="s">
        <v>569</v>
      </c>
      <c r="E140" s="4"/>
      <c r="F140" s="70"/>
      <c r="G140" s="56"/>
      <c r="H140" s="56"/>
    </row>
    <row r="141" spans="1:8" ht="16.5" customHeight="1">
      <c r="A141" s="3" t="s">
        <v>188</v>
      </c>
      <c r="B141" s="4" t="s">
        <v>204</v>
      </c>
      <c r="C141" s="4" t="s">
        <v>175</v>
      </c>
      <c r="D141" s="4" t="s">
        <v>569</v>
      </c>
      <c r="E141" s="4" t="s">
        <v>194</v>
      </c>
      <c r="F141" s="66" t="e">
        <f>#REF!</f>
        <v>#REF!</v>
      </c>
      <c r="G141" s="56" t="e">
        <f>#REF!</f>
        <v>#REF!</v>
      </c>
      <c r="H141" s="56" t="e">
        <f>#REF!</f>
        <v>#REF!</v>
      </c>
    </row>
    <row r="142" spans="1:8" ht="20.25">
      <c r="A142" s="19" t="s">
        <v>235</v>
      </c>
      <c r="B142" s="22" t="s">
        <v>236</v>
      </c>
      <c r="C142" s="22" t="s">
        <v>379</v>
      </c>
      <c r="D142" s="22"/>
      <c r="E142" s="22"/>
      <c r="F142" s="62" t="e">
        <f>F143+F157+F188+F195+F221</f>
        <v>#REF!</v>
      </c>
      <c r="G142" s="62" t="e">
        <f>G143+G157+G188+G195+G221</f>
        <v>#REF!</v>
      </c>
      <c r="H142" s="62" t="e">
        <f>H143+H157+H188+H195+H221</f>
        <v>#REF!</v>
      </c>
    </row>
    <row r="143" spans="1:8" ht="15.75">
      <c r="A143" s="21" t="s">
        <v>237</v>
      </c>
      <c r="B143" s="15" t="s">
        <v>236</v>
      </c>
      <c r="C143" s="15" t="s">
        <v>172</v>
      </c>
      <c r="D143" s="15"/>
      <c r="E143" s="15"/>
      <c r="F143" s="63" t="e">
        <f>SUM(F145:F156)</f>
        <v>#REF!</v>
      </c>
      <c r="G143" s="63" t="e">
        <f>SUM(G145:G156)</f>
        <v>#REF!</v>
      </c>
      <c r="H143" s="63" t="e">
        <f>SUM(H145:H156)</f>
        <v>#REF!</v>
      </c>
    </row>
    <row r="144" spans="1:8" s="268" customFormat="1" ht="15.75">
      <c r="A144" s="3" t="s">
        <v>238</v>
      </c>
      <c r="B144" s="4" t="s">
        <v>236</v>
      </c>
      <c r="C144" s="4" t="s">
        <v>172</v>
      </c>
      <c r="D144" s="4" t="s">
        <v>239</v>
      </c>
      <c r="E144" s="138"/>
      <c r="F144" s="135"/>
      <c r="G144" s="135"/>
      <c r="H144" s="135"/>
    </row>
    <row r="145" spans="1:8" ht="15.75">
      <c r="A145" s="3" t="s">
        <v>440</v>
      </c>
      <c r="B145" s="4" t="s">
        <v>236</v>
      </c>
      <c r="C145" s="4" t="s">
        <v>172</v>
      </c>
      <c r="D145" s="4" t="s">
        <v>446</v>
      </c>
      <c r="E145" s="23"/>
      <c r="F145" s="135"/>
      <c r="G145" s="135"/>
      <c r="H145" s="135"/>
    </row>
    <row r="146" spans="1:8" ht="47.25">
      <c r="A146" s="3" t="s">
        <v>441</v>
      </c>
      <c r="B146" s="4" t="s">
        <v>236</v>
      </c>
      <c r="C146" s="4" t="s">
        <v>172</v>
      </c>
      <c r="D146" s="4" t="s">
        <v>446</v>
      </c>
      <c r="E146" s="23" t="s">
        <v>442</v>
      </c>
      <c r="F146" s="66" t="e">
        <f>#REF!</f>
        <v>#REF!</v>
      </c>
      <c r="G146" s="66" t="e">
        <f>#REF!</f>
        <v>#REF!</v>
      </c>
      <c r="H146" s="66" t="e">
        <f>#REF!</f>
        <v>#REF!</v>
      </c>
    </row>
    <row r="147" spans="1:8" ht="15.75">
      <c r="A147" s="3" t="s">
        <v>469</v>
      </c>
      <c r="B147" s="4" t="s">
        <v>236</v>
      </c>
      <c r="C147" s="4" t="s">
        <v>172</v>
      </c>
      <c r="D147" s="4" t="s">
        <v>446</v>
      </c>
      <c r="E147" s="23" t="s">
        <v>470</v>
      </c>
      <c r="F147" s="66" t="e">
        <f>#REF!</f>
        <v>#REF!</v>
      </c>
      <c r="G147" s="66" t="e">
        <f>#REF!</f>
        <v>#REF!</v>
      </c>
      <c r="H147" s="66" t="e">
        <f>#REF!</f>
        <v>#REF!</v>
      </c>
    </row>
    <row r="148" spans="1:8" ht="15.75">
      <c r="A148" s="3" t="s">
        <v>238</v>
      </c>
      <c r="B148" s="4" t="s">
        <v>236</v>
      </c>
      <c r="C148" s="4" t="s">
        <v>172</v>
      </c>
      <c r="D148" s="4" t="s">
        <v>239</v>
      </c>
      <c r="E148" s="4"/>
      <c r="F148" s="64"/>
      <c r="G148" s="64"/>
      <c r="H148" s="64"/>
    </row>
    <row r="149" spans="1:8" ht="15.75">
      <c r="A149" s="3" t="s">
        <v>443</v>
      </c>
      <c r="B149" s="4" t="s">
        <v>236</v>
      </c>
      <c r="C149" s="4" t="s">
        <v>172</v>
      </c>
      <c r="D149" s="4" t="s">
        <v>240</v>
      </c>
      <c r="E149" s="4"/>
      <c r="F149" s="64"/>
      <c r="G149" s="64"/>
      <c r="H149" s="64"/>
    </row>
    <row r="150" spans="1:8" ht="15.75">
      <c r="A150" s="3" t="s">
        <v>444</v>
      </c>
      <c r="B150" s="4" t="s">
        <v>236</v>
      </c>
      <c r="C150" s="4" t="s">
        <v>172</v>
      </c>
      <c r="D150" s="4" t="s">
        <v>240</v>
      </c>
      <c r="E150" s="4" t="s">
        <v>227</v>
      </c>
      <c r="F150" s="66" t="e">
        <f>#REF!</f>
        <v>#REF!</v>
      </c>
      <c r="G150" s="64" t="e">
        <f>#REF!</f>
        <v>#REF!</v>
      </c>
      <c r="H150" s="64" t="e">
        <f>#REF!</f>
        <v>#REF!</v>
      </c>
    </row>
    <row r="151" spans="1:8" ht="47.25">
      <c r="A151" s="3" t="s">
        <v>445</v>
      </c>
      <c r="B151" s="4" t="s">
        <v>236</v>
      </c>
      <c r="C151" s="4" t="s">
        <v>172</v>
      </c>
      <c r="D151" s="4" t="s">
        <v>362</v>
      </c>
      <c r="E151" s="4"/>
      <c r="F151" s="66"/>
      <c r="G151" s="56"/>
      <c r="H151" s="56"/>
    </row>
    <row r="152" spans="1:8" ht="15.75">
      <c r="A152" s="3" t="s">
        <v>444</v>
      </c>
      <c r="B152" s="4" t="s">
        <v>236</v>
      </c>
      <c r="C152" s="4" t="s">
        <v>172</v>
      </c>
      <c r="D152" s="4" t="s">
        <v>362</v>
      </c>
      <c r="E152" s="4" t="s">
        <v>227</v>
      </c>
      <c r="F152" s="66" t="e">
        <f>#REF!</f>
        <v>#REF!</v>
      </c>
      <c r="G152" s="56" t="e">
        <f>#REF!</f>
        <v>#REF!</v>
      </c>
      <c r="H152" s="56" t="e">
        <f>#REF!</f>
        <v>#REF!</v>
      </c>
    </row>
    <row r="153" spans="1:8" ht="15.75">
      <c r="A153" s="3" t="s">
        <v>440</v>
      </c>
      <c r="B153" s="4" t="s">
        <v>236</v>
      </c>
      <c r="C153" s="4" t="s">
        <v>172</v>
      </c>
      <c r="D153" s="4" t="s">
        <v>446</v>
      </c>
      <c r="E153" s="4"/>
      <c r="F153" s="101"/>
      <c r="G153" s="69"/>
      <c r="H153" s="69"/>
    </row>
    <row r="154" spans="1:8" ht="15.75">
      <c r="A154" s="3" t="s">
        <v>372</v>
      </c>
      <c r="B154" s="4" t="s">
        <v>236</v>
      </c>
      <c r="C154" s="4" t="s">
        <v>172</v>
      </c>
      <c r="D154" s="4" t="s">
        <v>222</v>
      </c>
      <c r="E154" s="4"/>
      <c r="F154" s="66"/>
      <c r="G154" s="56"/>
      <c r="H154" s="56"/>
    </row>
    <row r="155" spans="1:8" ht="47.25" customHeight="1">
      <c r="A155" s="3" t="s">
        <v>382</v>
      </c>
      <c r="B155" s="4" t="s">
        <v>236</v>
      </c>
      <c r="C155" s="4" t="s">
        <v>172</v>
      </c>
      <c r="D155" s="4" t="s">
        <v>383</v>
      </c>
      <c r="E155" s="4"/>
      <c r="F155" s="66"/>
      <c r="G155" s="56"/>
      <c r="H155" s="56"/>
    </row>
    <row r="156" spans="1:8" ht="15.75">
      <c r="A156" s="3" t="s">
        <v>207</v>
      </c>
      <c r="B156" s="4" t="s">
        <v>236</v>
      </c>
      <c r="C156" s="4" t="s">
        <v>172</v>
      </c>
      <c r="D156" s="4" t="s">
        <v>383</v>
      </c>
      <c r="E156" s="4" t="s">
        <v>208</v>
      </c>
      <c r="F156" s="66" t="e">
        <f>#REF!</f>
        <v>#REF!</v>
      </c>
      <c r="G156" s="56" t="e">
        <f>#REF!</f>
        <v>#REF!</v>
      </c>
      <c r="H156" s="56" t="e">
        <f>#REF!</f>
        <v>#REF!</v>
      </c>
    </row>
    <row r="157" spans="1:8" ht="15.75">
      <c r="A157" s="21" t="s">
        <v>243</v>
      </c>
      <c r="B157" s="15" t="s">
        <v>236</v>
      </c>
      <c r="C157" s="15" t="s">
        <v>173</v>
      </c>
      <c r="D157" s="15"/>
      <c r="E157" s="15"/>
      <c r="F157" s="63" t="e">
        <f>SUM(F159:F187)</f>
        <v>#REF!</v>
      </c>
      <c r="G157" s="63" t="e">
        <f>SUM(G159:G187)</f>
        <v>#REF!</v>
      </c>
      <c r="H157" s="63" t="e">
        <f>SUM(H159:H187)</f>
        <v>#REF!</v>
      </c>
    </row>
    <row r="158" spans="1:8" s="268" customFormat="1" ht="15.75">
      <c r="A158" s="3" t="s">
        <v>320</v>
      </c>
      <c r="B158" s="4" t="s">
        <v>236</v>
      </c>
      <c r="C158" s="4" t="s">
        <v>173</v>
      </c>
      <c r="D158" s="4" t="s">
        <v>321</v>
      </c>
      <c r="E158" s="138"/>
      <c r="F158" s="135"/>
      <c r="G158" s="135"/>
      <c r="H158" s="135"/>
    </row>
    <row r="159" spans="1:8" ht="15.75">
      <c r="A159" s="3" t="s">
        <v>440</v>
      </c>
      <c r="B159" s="4" t="s">
        <v>236</v>
      </c>
      <c r="C159" s="4" t="s">
        <v>173</v>
      </c>
      <c r="D159" s="4" t="s">
        <v>449</v>
      </c>
      <c r="E159" s="23"/>
      <c r="F159" s="66"/>
      <c r="G159" s="66"/>
      <c r="H159" s="66"/>
    </row>
    <row r="160" spans="1:8" ht="47.25">
      <c r="A160" s="3" t="s">
        <v>441</v>
      </c>
      <c r="B160" s="4" t="s">
        <v>236</v>
      </c>
      <c r="C160" s="4" t="s">
        <v>173</v>
      </c>
      <c r="D160" s="4" t="s">
        <v>449</v>
      </c>
      <c r="E160" s="23" t="s">
        <v>442</v>
      </c>
      <c r="F160" s="66" t="e">
        <f>#REF!</f>
        <v>#REF!</v>
      </c>
      <c r="G160" s="66" t="e">
        <f>#REF!</f>
        <v>#REF!</v>
      </c>
      <c r="H160" s="66" t="e">
        <f>#REF!</f>
        <v>#REF!</v>
      </c>
    </row>
    <row r="161" spans="1:8" ht="15.75">
      <c r="A161" s="3" t="s">
        <v>469</v>
      </c>
      <c r="B161" s="4" t="s">
        <v>236</v>
      </c>
      <c r="C161" s="4" t="s">
        <v>173</v>
      </c>
      <c r="D161" s="4" t="s">
        <v>449</v>
      </c>
      <c r="E161" s="23" t="s">
        <v>470</v>
      </c>
      <c r="F161" s="66" t="e">
        <f>#REF!</f>
        <v>#REF!</v>
      </c>
      <c r="G161" s="66" t="e">
        <f>#REF!</f>
        <v>#REF!</v>
      </c>
      <c r="H161" s="66" t="e">
        <f>#REF!</f>
        <v>#REF!</v>
      </c>
    </row>
    <row r="162" spans="1:8" ht="15.75" hidden="1">
      <c r="A162" s="3" t="s">
        <v>372</v>
      </c>
      <c r="B162" s="4" t="s">
        <v>236</v>
      </c>
      <c r="C162" s="4" t="s">
        <v>173</v>
      </c>
      <c r="D162" s="4" t="s">
        <v>222</v>
      </c>
      <c r="E162" s="138"/>
      <c r="F162" s="66"/>
      <c r="G162" s="66"/>
      <c r="H162" s="66"/>
    </row>
    <row r="163" spans="1:8" ht="47.25" hidden="1">
      <c r="A163" s="3" t="s">
        <v>450</v>
      </c>
      <c r="B163" s="4" t="s">
        <v>236</v>
      </c>
      <c r="C163" s="4" t="s">
        <v>173</v>
      </c>
      <c r="D163" s="4" t="s">
        <v>384</v>
      </c>
      <c r="E163" s="23"/>
      <c r="F163" s="66"/>
      <c r="G163" s="66"/>
      <c r="H163" s="66"/>
    </row>
    <row r="164" spans="1:8" ht="15.75" hidden="1">
      <c r="A164" s="3" t="s">
        <v>469</v>
      </c>
      <c r="B164" s="4" t="s">
        <v>236</v>
      </c>
      <c r="C164" s="4" t="s">
        <v>173</v>
      </c>
      <c r="D164" s="4" t="s">
        <v>384</v>
      </c>
      <c r="E164" s="23" t="s">
        <v>470</v>
      </c>
      <c r="F164" s="66" t="e">
        <f>#REF!</f>
        <v>#REF!</v>
      </c>
      <c r="G164" s="66" t="e">
        <f>#REF!</f>
        <v>#REF!</v>
      </c>
      <c r="H164" s="66" t="e">
        <f>#REF!</f>
        <v>#REF!</v>
      </c>
    </row>
    <row r="165" spans="1:8" ht="15.75">
      <c r="A165" s="3" t="s">
        <v>314</v>
      </c>
      <c r="B165" s="4" t="s">
        <v>236</v>
      </c>
      <c r="C165" s="4" t="s">
        <v>173</v>
      </c>
      <c r="D165" s="4" t="s">
        <v>313</v>
      </c>
      <c r="E165" s="4"/>
      <c r="F165" s="70"/>
      <c r="G165" s="70"/>
      <c r="H165" s="70"/>
    </row>
    <row r="166" spans="1:8" ht="47.25">
      <c r="A166" s="3" t="s">
        <v>448</v>
      </c>
      <c r="B166" s="4" t="s">
        <v>236</v>
      </c>
      <c r="C166" s="4" t="s">
        <v>173</v>
      </c>
      <c r="D166" s="4" t="s">
        <v>447</v>
      </c>
      <c r="E166" s="4"/>
      <c r="F166" s="70"/>
      <c r="G166" s="70"/>
      <c r="H166" s="70"/>
    </row>
    <row r="167" spans="1:8" ht="15.75">
      <c r="A167" s="3" t="s">
        <v>191</v>
      </c>
      <c r="B167" s="4" t="s">
        <v>236</v>
      </c>
      <c r="C167" s="4" t="s">
        <v>173</v>
      </c>
      <c r="D167" s="4" t="s">
        <v>447</v>
      </c>
      <c r="E167" s="4" t="s">
        <v>223</v>
      </c>
      <c r="F167" s="56" t="e">
        <f>#REF!</f>
        <v>#REF!</v>
      </c>
      <c r="G167" s="56" t="e">
        <f>#REF!</f>
        <v>#REF!</v>
      </c>
      <c r="H167" s="56" t="e">
        <f>#REF!</f>
        <v>#REF!</v>
      </c>
    </row>
    <row r="168" spans="1:8" ht="31.5" customHeight="1">
      <c r="A168" s="3" t="s">
        <v>244</v>
      </c>
      <c r="B168" s="4" t="s">
        <v>236</v>
      </c>
      <c r="C168" s="4" t="s">
        <v>173</v>
      </c>
      <c r="D168" s="4" t="s">
        <v>245</v>
      </c>
      <c r="E168" s="4"/>
      <c r="F168" s="70"/>
      <c r="G168" s="70"/>
      <c r="H168" s="70"/>
    </row>
    <row r="169" spans="1:8" ht="15.75">
      <c r="A169" s="3" t="s">
        <v>443</v>
      </c>
      <c r="B169" s="4" t="s">
        <v>236</v>
      </c>
      <c r="C169" s="4" t="s">
        <v>173</v>
      </c>
      <c r="D169" s="4" t="s">
        <v>246</v>
      </c>
      <c r="E169" s="4"/>
      <c r="F169" s="70"/>
      <c r="G169" s="70"/>
      <c r="H169" s="70"/>
    </row>
    <row r="170" spans="1:8" s="5" customFormat="1" ht="15.75">
      <c r="A170" s="3" t="s">
        <v>444</v>
      </c>
      <c r="B170" s="4" t="s">
        <v>236</v>
      </c>
      <c r="C170" s="4" t="s">
        <v>173</v>
      </c>
      <c r="D170" s="4" t="s">
        <v>246</v>
      </c>
      <c r="E170" s="4" t="s">
        <v>227</v>
      </c>
      <c r="F170" s="66" t="e">
        <f>#REF!</f>
        <v>#REF!</v>
      </c>
      <c r="G170" s="56" t="e">
        <f>#REF!</f>
        <v>#REF!</v>
      </c>
      <c r="H170" s="56" t="e">
        <f>#REF!</f>
        <v>#REF!</v>
      </c>
    </row>
    <row r="171" spans="1:8" s="5" customFormat="1" ht="47.25">
      <c r="A171" s="3" t="s">
        <v>445</v>
      </c>
      <c r="B171" s="4" t="s">
        <v>236</v>
      </c>
      <c r="C171" s="4" t="s">
        <v>173</v>
      </c>
      <c r="D171" s="4" t="s">
        <v>337</v>
      </c>
      <c r="E171" s="4"/>
      <c r="F171" s="134"/>
      <c r="G171" s="134"/>
      <c r="H171" s="134"/>
    </row>
    <row r="172" spans="1:8" s="5" customFormat="1" ht="15.75">
      <c r="A172" s="3" t="s">
        <v>444</v>
      </c>
      <c r="B172" s="4" t="s">
        <v>236</v>
      </c>
      <c r="C172" s="4" t="s">
        <v>173</v>
      </c>
      <c r="D172" s="4" t="s">
        <v>337</v>
      </c>
      <c r="E172" s="4" t="s">
        <v>227</v>
      </c>
      <c r="F172" s="67" t="e">
        <f>#REF!</f>
        <v>#REF!</v>
      </c>
      <c r="G172" s="67" t="e">
        <f>#REF!</f>
        <v>#REF!</v>
      </c>
      <c r="H172" s="67" t="e">
        <f>#REF!</f>
        <v>#REF!</v>
      </c>
    </row>
    <row r="173" spans="1:8" ht="15.75">
      <c r="A173" s="3" t="s">
        <v>320</v>
      </c>
      <c r="B173" s="4" t="s">
        <v>236</v>
      </c>
      <c r="C173" s="4" t="s">
        <v>173</v>
      </c>
      <c r="D173" s="4" t="s">
        <v>321</v>
      </c>
      <c r="E173" s="4"/>
      <c r="F173" s="90"/>
      <c r="G173" s="70"/>
      <c r="H173" s="70"/>
    </row>
    <row r="174" spans="1:8" ht="15.75">
      <c r="A174" s="3" t="s">
        <v>443</v>
      </c>
      <c r="B174" s="4" t="s">
        <v>236</v>
      </c>
      <c r="C174" s="4" t="s">
        <v>173</v>
      </c>
      <c r="D174" s="4" t="s">
        <v>322</v>
      </c>
      <c r="E174" s="4"/>
      <c r="F174" s="66"/>
      <c r="G174" s="64"/>
      <c r="H174" s="64"/>
    </row>
    <row r="175" spans="1:8" ht="15.75">
      <c r="A175" s="3" t="s">
        <v>444</v>
      </c>
      <c r="B175" s="4" t="s">
        <v>236</v>
      </c>
      <c r="C175" s="4" t="s">
        <v>173</v>
      </c>
      <c r="D175" s="4" t="s">
        <v>322</v>
      </c>
      <c r="E175" s="4" t="s">
        <v>227</v>
      </c>
      <c r="F175" s="66" t="e">
        <f>#REF!</f>
        <v>#REF!</v>
      </c>
      <c r="G175" s="64" t="e">
        <f>#REF!</f>
        <v>#REF!</v>
      </c>
      <c r="H175" s="64" t="e">
        <f>#REF!</f>
        <v>#REF!</v>
      </c>
    </row>
    <row r="176" spans="1:8" ht="47.25">
      <c r="A176" s="3" t="s">
        <v>445</v>
      </c>
      <c r="B176" s="4" t="s">
        <v>236</v>
      </c>
      <c r="C176" s="4" t="s">
        <v>173</v>
      </c>
      <c r="D176" s="4" t="s">
        <v>363</v>
      </c>
      <c r="E176" s="4"/>
      <c r="F176" s="90"/>
      <c r="G176" s="70"/>
      <c r="H176" s="70"/>
    </row>
    <row r="177" spans="1:8" ht="15.75">
      <c r="A177" s="3" t="s">
        <v>444</v>
      </c>
      <c r="B177" s="4" t="s">
        <v>236</v>
      </c>
      <c r="C177" s="4" t="s">
        <v>173</v>
      </c>
      <c r="D177" s="4" t="s">
        <v>363</v>
      </c>
      <c r="E177" s="4" t="s">
        <v>227</v>
      </c>
      <c r="F177" s="66" t="e">
        <f>#REF!</f>
        <v>#REF!</v>
      </c>
      <c r="G177" s="64" t="e">
        <f>#REF!</f>
        <v>#REF!</v>
      </c>
      <c r="H177" s="64" t="e">
        <f>#REF!</f>
        <v>#REF!</v>
      </c>
    </row>
    <row r="178" spans="1:8" ht="15.75">
      <c r="A178" s="3" t="s">
        <v>249</v>
      </c>
      <c r="B178" s="4" t="s">
        <v>236</v>
      </c>
      <c r="C178" s="4" t="s">
        <v>173</v>
      </c>
      <c r="D178" s="4" t="s">
        <v>250</v>
      </c>
      <c r="E178" s="4"/>
      <c r="F178" s="66"/>
      <c r="G178" s="56"/>
      <c r="H178" s="56"/>
    </row>
    <row r="179" spans="1:8" ht="31.5">
      <c r="A179" s="3" t="s">
        <v>338</v>
      </c>
      <c r="B179" s="4" t="s">
        <v>236</v>
      </c>
      <c r="C179" s="4" t="s">
        <v>173</v>
      </c>
      <c r="D179" s="4" t="s">
        <v>339</v>
      </c>
      <c r="E179" s="4"/>
      <c r="F179" s="66"/>
      <c r="G179" s="56"/>
      <c r="H179" s="56"/>
    </row>
    <row r="180" spans="1:8" ht="15.75">
      <c r="A180" s="3" t="s">
        <v>444</v>
      </c>
      <c r="B180" s="4" t="s">
        <v>236</v>
      </c>
      <c r="C180" s="4" t="s">
        <v>173</v>
      </c>
      <c r="D180" s="4" t="s">
        <v>339</v>
      </c>
      <c r="E180" s="4" t="s">
        <v>227</v>
      </c>
      <c r="F180" s="66" t="e">
        <f>#REF!</f>
        <v>#REF!</v>
      </c>
      <c r="G180" s="56" t="e">
        <f>#REF!</f>
        <v>#REF!</v>
      </c>
      <c r="H180" s="56" t="e">
        <f>#REF!</f>
        <v>#REF!</v>
      </c>
    </row>
    <row r="181" spans="1:8" ht="15.75">
      <c r="A181" s="3" t="s">
        <v>372</v>
      </c>
      <c r="B181" s="4" t="s">
        <v>236</v>
      </c>
      <c r="C181" s="4" t="s">
        <v>173</v>
      </c>
      <c r="D181" s="4" t="s">
        <v>222</v>
      </c>
      <c r="E181" s="91"/>
      <c r="F181" s="66"/>
      <c r="G181" s="56"/>
      <c r="H181" s="56"/>
    </row>
    <row r="182" spans="1:8" ht="45" customHeight="1">
      <c r="A182" s="3" t="s">
        <v>382</v>
      </c>
      <c r="B182" s="4" t="s">
        <v>236</v>
      </c>
      <c r="C182" s="4" t="s">
        <v>173</v>
      </c>
      <c r="D182" s="4" t="s">
        <v>383</v>
      </c>
      <c r="E182" s="4"/>
      <c r="F182" s="66"/>
      <c r="G182" s="56"/>
      <c r="H182" s="56"/>
    </row>
    <row r="183" spans="1:8" ht="15.75">
      <c r="A183" s="3" t="s">
        <v>207</v>
      </c>
      <c r="B183" s="4" t="s">
        <v>236</v>
      </c>
      <c r="C183" s="4" t="s">
        <v>173</v>
      </c>
      <c r="D183" s="4" t="s">
        <v>383</v>
      </c>
      <c r="E183" s="4" t="s">
        <v>208</v>
      </c>
      <c r="F183" s="66" t="e">
        <f>#REF!</f>
        <v>#REF!</v>
      </c>
      <c r="G183" s="64" t="e">
        <f>#REF!</f>
        <v>#REF!</v>
      </c>
      <c r="H183" s="64" t="e">
        <f>#REF!</f>
        <v>#REF!</v>
      </c>
    </row>
    <row r="184" spans="1:8" ht="65.25" customHeight="1">
      <c r="A184" s="3" t="s">
        <v>375</v>
      </c>
      <c r="B184" s="4" t="s">
        <v>236</v>
      </c>
      <c r="C184" s="4" t="s">
        <v>173</v>
      </c>
      <c r="D184" s="4" t="s">
        <v>376</v>
      </c>
      <c r="E184" s="4"/>
      <c r="F184" s="66"/>
      <c r="G184" s="64"/>
      <c r="H184" s="64"/>
    </row>
    <row r="185" spans="1:8" ht="15.75">
      <c r="A185" s="3" t="s">
        <v>207</v>
      </c>
      <c r="B185" s="4" t="s">
        <v>236</v>
      </c>
      <c r="C185" s="4" t="s">
        <v>173</v>
      </c>
      <c r="D185" s="4" t="s">
        <v>376</v>
      </c>
      <c r="E185" s="4" t="s">
        <v>208</v>
      </c>
      <c r="F185" s="66" t="e">
        <f>#REF!</f>
        <v>#REF!</v>
      </c>
      <c r="G185" s="56" t="e">
        <f>#REF!</f>
        <v>#REF!</v>
      </c>
      <c r="H185" s="56" t="e">
        <f>#REF!</f>
        <v>#REF!</v>
      </c>
    </row>
    <row r="186" spans="1:8" ht="51.75" customHeight="1">
      <c r="A186" s="32" t="s">
        <v>437</v>
      </c>
      <c r="B186" s="33" t="s">
        <v>236</v>
      </c>
      <c r="C186" s="33" t="s">
        <v>173</v>
      </c>
      <c r="D186" s="33" t="s">
        <v>438</v>
      </c>
      <c r="E186" s="33"/>
      <c r="F186" s="66"/>
      <c r="G186" s="56"/>
      <c r="H186" s="56"/>
    </row>
    <row r="187" spans="1:8" ht="15.75">
      <c r="A187" s="32" t="s">
        <v>207</v>
      </c>
      <c r="B187" s="33" t="s">
        <v>236</v>
      </c>
      <c r="C187" s="33" t="s">
        <v>173</v>
      </c>
      <c r="D187" s="33" t="s">
        <v>438</v>
      </c>
      <c r="E187" s="33" t="s">
        <v>208</v>
      </c>
      <c r="F187" s="66" t="e">
        <f>#REF!</f>
        <v>#REF!</v>
      </c>
      <c r="G187" s="56" t="e">
        <f>#REF!</f>
        <v>#REF!</v>
      </c>
      <c r="H187" s="56" t="e">
        <f>#REF!</f>
        <v>#REF!</v>
      </c>
    </row>
    <row r="188" spans="1:8" ht="31.5">
      <c r="A188" s="21" t="s">
        <v>392</v>
      </c>
      <c r="B188" s="15" t="s">
        <v>236</v>
      </c>
      <c r="C188" s="15" t="s">
        <v>224</v>
      </c>
      <c r="D188" s="15"/>
      <c r="E188" s="15"/>
      <c r="F188" s="63" t="e">
        <f>SUM(F189:F194)</f>
        <v>#REF!</v>
      </c>
      <c r="G188" s="63" t="e">
        <f>SUM(G189:G194)</f>
        <v>#REF!</v>
      </c>
      <c r="H188" s="63" t="e">
        <f>SUM(H189:H194)</f>
        <v>#REF!</v>
      </c>
    </row>
    <row r="189" spans="1:8" ht="15.75">
      <c r="A189" s="43" t="s">
        <v>393</v>
      </c>
      <c r="B189" s="4" t="s">
        <v>236</v>
      </c>
      <c r="C189" s="4" t="s">
        <v>224</v>
      </c>
      <c r="D189" s="4" t="s">
        <v>394</v>
      </c>
      <c r="E189" s="4"/>
      <c r="F189" s="56"/>
      <c r="G189" s="56"/>
      <c r="H189" s="56"/>
    </row>
    <row r="190" spans="1:8" ht="15.75">
      <c r="A190" s="3" t="s">
        <v>402</v>
      </c>
      <c r="B190" s="4" t="s">
        <v>236</v>
      </c>
      <c r="C190" s="4" t="s">
        <v>224</v>
      </c>
      <c r="D190" s="4" t="s">
        <v>395</v>
      </c>
      <c r="E190" s="4"/>
      <c r="F190" s="56"/>
      <c r="G190" s="56"/>
      <c r="H190" s="56"/>
    </row>
    <row r="191" spans="1:8" ht="15" customHeight="1">
      <c r="A191" s="3" t="s">
        <v>188</v>
      </c>
      <c r="B191" s="4" t="s">
        <v>236</v>
      </c>
      <c r="C191" s="4" t="s">
        <v>224</v>
      </c>
      <c r="D191" s="4" t="s">
        <v>395</v>
      </c>
      <c r="E191" s="4" t="s">
        <v>194</v>
      </c>
      <c r="F191" s="66" t="e">
        <f>#REF!</f>
        <v>#REF!</v>
      </c>
      <c r="G191" s="56" t="e">
        <f>#REF!</f>
        <v>#REF!</v>
      </c>
      <c r="H191" s="56" t="e">
        <f>#REF!</f>
        <v>#REF!</v>
      </c>
    </row>
    <row r="192" spans="1:8" ht="15.75">
      <c r="A192" s="43" t="s">
        <v>393</v>
      </c>
      <c r="B192" s="4" t="s">
        <v>236</v>
      </c>
      <c r="C192" s="4" t="s">
        <v>224</v>
      </c>
      <c r="D192" s="4" t="s">
        <v>394</v>
      </c>
      <c r="E192" s="4"/>
      <c r="F192" s="66"/>
      <c r="G192" s="56"/>
      <c r="H192" s="56"/>
    </row>
    <row r="193" spans="1:8" ht="15.75">
      <c r="A193" s="3" t="s">
        <v>402</v>
      </c>
      <c r="B193" s="4" t="s">
        <v>236</v>
      </c>
      <c r="C193" s="4" t="s">
        <v>224</v>
      </c>
      <c r="D193" s="4" t="s">
        <v>395</v>
      </c>
      <c r="E193" s="4"/>
      <c r="F193" s="66"/>
      <c r="G193" s="56"/>
      <c r="H193" s="56"/>
    </row>
    <row r="194" spans="1:8" ht="15.75">
      <c r="A194" s="3" t="s">
        <v>444</v>
      </c>
      <c r="B194" s="4" t="s">
        <v>236</v>
      </c>
      <c r="C194" s="4" t="s">
        <v>224</v>
      </c>
      <c r="D194" s="4" t="s">
        <v>395</v>
      </c>
      <c r="E194" s="4" t="s">
        <v>227</v>
      </c>
      <c r="F194" s="66" t="e">
        <f>#REF!</f>
        <v>#REF!</v>
      </c>
      <c r="G194" s="56" t="e">
        <f>#REF!</f>
        <v>#REF!</v>
      </c>
      <c r="H194" s="56" t="e">
        <f>#REF!</f>
        <v>#REF!</v>
      </c>
    </row>
    <row r="195" spans="1:8" ht="15.75">
      <c r="A195" s="21" t="s">
        <v>252</v>
      </c>
      <c r="B195" s="15" t="s">
        <v>236</v>
      </c>
      <c r="C195" s="15" t="s">
        <v>236</v>
      </c>
      <c r="D195" s="15"/>
      <c r="E195" s="15"/>
      <c r="F195" s="63" t="e">
        <f>SUM(F197:F220)</f>
        <v>#REF!</v>
      </c>
      <c r="G195" s="63" t="e">
        <f>SUM(G197:G220)</f>
        <v>#REF!</v>
      </c>
      <c r="H195" s="63" t="e">
        <f>SUM(H197:H220)</f>
        <v>#REF!</v>
      </c>
    </row>
    <row r="196" spans="1:8" s="268" customFormat="1" ht="30.75" customHeight="1">
      <c r="A196" s="3" t="s">
        <v>255</v>
      </c>
      <c r="B196" s="4" t="s">
        <v>236</v>
      </c>
      <c r="C196" s="4" t="s">
        <v>236</v>
      </c>
      <c r="D196" s="4" t="s">
        <v>256</v>
      </c>
      <c r="E196" s="138"/>
      <c r="F196" s="135"/>
      <c r="G196" s="135"/>
      <c r="H196" s="135"/>
    </row>
    <row r="197" spans="1:8" ht="15.75">
      <c r="A197" s="3" t="s">
        <v>440</v>
      </c>
      <c r="B197" s="4" t="s">
        <v>236</v>
      </c>
      <c r="C197" s="4" t="s">
        <v>236</v>
      </c>
      <c r="D197" s="4" t="s">
        <v>453</v>
      </c>
      <c r="E197" s="23"/>
      <c r="F197" s="66"/>
      <c r="G197" s="66"/>
      <c r="H197" s="66"/>
    </row>
    <row r="198" spans="1:8" ht="47.25">
      <c r="A198" s="3" t="s">
        <v>17</v>
      </c>
      <c r="B198" s="4" t="s">
        <v>236</v>
      </c>
      <c r="C198" s="4" t="s">
        <v>236</v>
      </c>
      <c r="D198" s="4" t="s">
        <v>453</v>
      </c>
      <c r="E198" s="23" t="s">
        <v>442</v>
      </c>
      <c r="F198" s="66" t="e">
        <f>#REF!</f>
        <v>#REF!</v>
      </c>
      <c r="G198" s="66" t="e">
        <f>#REF!</f>
        <v>#REF!</v>
      </c>
      <c r="H198" s="66" t="e">
        <f>#REF!</f>
        <v>#REF!</v>
      </c>
    </row>
    <row r="199" spans="1:8" ht="15.75">
      <c r="A199" s="3" t="s">
        <v>469</v>
      </c>
      <c r="B199" s="4" t="s">
        <v>236</v>
      </c>
      <c r="C199" s="4" t="s">
        <v>236</v>
      </c>
      <c r="D199" s="4" t="s">
        <v>453</v>
      </c>
      <c r="E199" s="23" t="s">
        <v>470</v>
      </c>
      <c r="F199" s="66" t="e">
        <f>#REF!</f>
        <v>#REF!</v>
      </c>
      <c r="G199" s="66" t="e">
        <f>#REF!</f>
        <v>#REF!</v>
      </c>
      <c r="H199" s="66" t="e">
        <f>#REF!</f>
        <v>#REF!</v>
      </c>
    </row>
    <row r="200" spans="1:8" ht="15.75" hidden="1">
      <c r="A200" s="75" t="s">
        <v>372</v>
      </c>
      <c r="B200" s="4" t="s">
        <v>236</v>
      </c>
      <c r="C200" s="4" t="s">
        <v>236</v>
      </c>
      <c r="D200" s="4" t="s">
        <v>222</v>
      </c>
      <c r="E200" s="23"/>
      <c r="F200" s="66"/>
      <c r="G200" s="66"/>
      <c r="H200" s="66"/>
    </row>
    <row r="201" spans="1:8" ht="47.25" hidden="1">
      <c r="A201" s="3" t="s">
        <v>382</v>
      </c>
      <c r="B201" s="4" t="s">
        <v>236</v>
      </c>
      <c r="C201" s="4" t="s">
        <v>236</v>
      </c>
      <c r="D201" s="4" t="s">
        <v>383</v>
      </c>
      <c r="E201" s="23"/>
      <c r="F201" s="66"/>
      <c r="G201" s="66"/>
      <c r="H201" s="66"/>
    </row>
    <row r="202" spans="1:8" ht="15.75" hidden="1">
      <c r="A202" s="3" t="s">
        <v>469</v>
      </c>
      <c r="B202" s="4" t="s">
        <v>236</v>
      </c>
      <c r="C202" s="4" t="s">
        <v>236</v>
      </c>
      <c r="D202" s="4" t="s">
        <v>383</v>
      </c>
      <c r="E202" s="23" t="s">
        <v>470</v>
      </c>
      <c r="F202" s="66" t="e">
        <f>#REF!</f>
        <v>#REF!</v>
      </c>
      <c r="G202" s="66" t="e">
        <f>#REF!</f>
        <v>#REF!</v>
      </c>
      <c r="H202" s="66" t="e">
        <f>#REF!</f>
        <v>#REF!</v>
      </c>
    </row>
    <row r="203" spans="1:8" ht="45" customHeight="1">
      <c r="A203" s="3" t="s">
        <v>481</v>
      </c>
      <c r="B203" s="4" t="s">
        <v>236</v>
      </c>
      <c r="C203" s="4" t="s">
        <v>236</v>
      </c>
      <c r="D203" s="4" t="s">
        <v>480</v>
      </c>
      <c r="E203" s="23"/>
      <c r="F203" s="66"/>
      <c r="G203" s="66"/>
      <c r="H203" s="66"/>
    </row>
    <row r="204" spans="1:8" ht="15.75" customHeight="1">
      <c r="A204" s="3" t="s">
        <v>188</v>
      </c>
      <c r="B204" s="4" t="s">
        <v>236</v>
      </c>
      <c r="C204" s="4" t="s">
        <v>236</v>
      </c>
      <c r="D204" s="4" t="s">
        <v>480</v>
      </c>
      <c r="E204" s="23" t="s">
        <v>194</v>
      </c>
      <c r="F204" s="66" t="e">
        <f>#REF!</f>
        <v>#REF!</v>
      </c>
      <c r="G204" s="66" t="e">
        <f>#REF!</f>
        <v>#REF!</v>
      </c>
      <c r="H204" s="66" t="e">
        <f>#REF!</f>
        <v>#REF!</v>
      </c>
    </row>
    <row r="205" spans="1:8" ht="15.75">
      <c r="A205" s="3" t="s">
        <v>403</v>
      </c>
      <c r="B205" s="4" t="s">
        <v>236</v>
      </c>
      <c r="C205" s="4" t="s">
        <v>236</v>
      </c>
      <c r="D205" s="4" t="s">
        <v>253</v>
      </c>
      <c r="E205" s="4"/>
      <c r="F205" s="56"/>
      <c r="G205" s="56"/>
      <c r="H205" s="56"/>
    </row>
    <row r="206" spans="1:8" ht="15.75">
      <c r="A206" s="3" t="s">
        <v>443</v>
      </c>
      <c r="B206" s="4" t="s">
        <v>236</v>
      </c>
      <c r="C206" s="4" t="s">
        <v>236</v>
      </c>
      <c r="D206" s="4" t="s">
        <v>323</v>
      </c>
      <c r="E206" s="4"/>
      <c r="F206" s="56"/>
      <c r="G206" s="56"/>
      <c r="H206" s="56"/>
    </row>
    <row r="207" spans="1:8" ht="15.75">
      <c r="A207" s="3" t="s">
        <v>444</v>
      </c>
      <c r="B207" s="4" t="s">
        <v>236</v>
      </c>
      <c r="C207" s="4" t="s">
        <v>236</v>
      </c>
      <c r="D207" s="4" t="s">
        <v>323</v>
      </c>
      <c r="E207" s="4" t="s">
        <v>227</v>
      </c>
      <c r="F207" s="56" t="e">
        <f>#REF!</f>
        <v>#REF!</v>
      </c>
      <c r="G207" s="56" t="e">
        <f>#REF!</f>
        <v>#REF!</v>
      </c>
      <c r="H207" s="56" t="e">
        <f>#REF!</f>
        <v>#REF!</v>
      </c>
    </row>
    <row r="208" spans="1:8" ht="47.25">
      <c r="A208" s="3" t="s">
        <v>445</v>
      </c>
      <c r="B208" s="4" t="s">
        <v>236</v>
      </c>
      <c r="C208" s="4" t="s">
        <v>236</v>
      </c>
      <c r="D208" s="4" t="s">
        <v>364</v>
      </c>
      <c r="E208" s="4"/>
      <c r="F208" s="66"/>
      <c r="G208" s="56"/>
      <c r="H208" s="56"/>
    </row>
    <row r="209" spans="1:8" ht="15.75">
      <c r="A209" s="3" t="s">
        <v>444</v>
      </c>
      <c r="B209" s="4" t="s">
        <v>236</v>
      </c>
      <c r="C209" s="4" t="s">
        <v>236</v>
      </c>
      <c r="D209" s="4" t="s">
        <v>364</v>
      </c>
      <c r="E209" s="4" t="s">
        <v>227</v>
      </c>
      <c r="F209" s="66" t="e">
        <f>#REF!</f>
        <v>#REF!</v>
      </c>
      <c r="G209" s="64" t="e">
        <f>#REF!</f>
        <v>#REF!</v>
      </c>
      <c r="H209" s="64" t="e">
        <f>#REF!</f>
        <v>#REF!</v>
      </c>
    </row>
    <row r="210" spans="1:8" ht="15.75">
      <c r="A210" s="3" t="s">
        <v>419</v>
      </c>
      <c r="B210" s="4" t="s">
        <v>236</v>
      </c>
      <c r="C210" s="4" t="s">
        <v>236</v>
      </c>
      <c r="D210" s="4" t="s">
        <v>254</v>
      </c>
      <c r="E210" s="4"/>
      <c r="F210" s="66"/>
      <c r="G210" s="56"/>
      <c r="H210" s="56"/>
    </row>
    <row r="211" spans="1:8" ht="15.75">
      <c r="A211" s="3" t="s">
        <v>467</v>
      </c>
      <c r="B211" s="4" t="s">
        <v>236</v>
      </c>
      <c r="C211" s="4" t="s">
        <v>236</v>
      </c>
      <c r="D211" s="4" t="s">
        <v>468</v>
      </c>
      <c r="E211" s="4"/>
      <c r="F211" s="66"/>
      <c r="G211" s="56"/>
      <c r="H211" s="56"/>
    </row>
    <row r="212" spans="1:8" ht="15.75">
      <c r="A212" s="3" t="s">
        <v>207</v>
      </c>
      <c r="B212" s="4" t="s">
        <v>236</v>
      </c>
      <c r="C212" s="4" t="s">
        <v>236</v>
      </c>
      <c r="D212" s="4" t="s">
        <v>468</v>
      </c>
      <c r="E212" s="4" t="s">
        <v>208</v>
      </c>
      <c r="F212" s="66" t="e">
        <f>#REF!</f>
        <v>#REF!</v>
      </c>
      <c r="G212" s="56" t="e">
        <f>#REF!</f>
        <v>#REF!</v>
      </c>
      <c r="H212" s="56" t="e">
        <f>#REF!</f>
        <v>#REF!</v>
      </c>
    </row>
    <row r="213" spans="1:8" ht="31.5">
      <c r="A213" s="3" t="s">
        <v>255</v>
      </c>
      <c r="B213" s="4" t="s">
        <v>236</v>
      </c>
      <c r="C213" s="4" t="s">
        <v>236</v>
      </c>
      <c r="D213" s="4" t="s">
        <v>256</v>
      </c>
      <c r="E213" s="4"/>
      <c r="F213" s="66"/>
      <c r="G213" s="56"/>
      <c r="H213" s="56"/>
    </row>
    <row r="214" spans="1:8" ht="57.75" customHeight="1">
      <c r="A214" s="3" t="s">
        <v>452</v>
      </c>
      <c r="B214" s="4" t="s">
        <v>236</v>
      </c>
      <c r="C214" s="4" t="s">
        <v>236</v>
      </c>
      <c r="D214" s="4" t="s">
        <v>451</v>
      </c>
      <c r="E214" s="4"/>
      <c r="F214" s="66"/>
      <c r="G214" s="56"/>
      <c r="H214" s="56"/>
    </row>
    <row r="215" spans="1:8" ht="15.75">
      <c r="A215" s="3" t="s">
        <v>444</v>
      </c>
      <c r="B215" s="4" t="s">
        <v>236</v>
      </c>
      <c r="C215" s="4" t="s">
        <v>236</v>
      </c>
      <c r="D215" s="4" t="s">
        <v>451</v>
      </c>
      <c r="E215" s="4" t="s">
        <v>227</v>
      </c>
      <c r="F215" s="66" t="e">
        <f>#REF!</f>
        <v>#REF!</v>
      </c>
      <c r="G215" s="56" t="e">
        <f>#REF!</f>
        <v>#REF!</v>
      </c>
      <c r="H215" s="56" t="e">
        <f>#REF!</f>
        <v>#REF!</v>
      </c>
    </row>
    <row r="216" spans="1:8" ht="15.75">
      <c r="A216" s="3" t="s">
        <v>372</v>
      </c>
      <c r="B216" s="4" t="s">
        <v>236</v>
      </c>
      <c r="C216" s="4" t="s">
        <v>236</v>
      </c>
      <c r="D216" s="4" t="s">
        <v>222</v>
      </c>
      <c r="E216" s="91"/>
      <c r="F216" s="67"/>
      <c r="G216" s="68"/>
      <c r="H216" s="68"/>
    </row>
    <row r="217" spans="1:8" ht="62.25" customHeight="1">
      <c r="A217" s="32" t="s">
        <v>375</v>
      </c>
      <c r="B217" s="33" t="s">
        <v>236</v>
      </c>
      <c r="C217" s="33" t="s">
        <v>236</v>
      </c>
      <c r="D217" s="33" t="s">
        <v>376</v>
      </c>
      <c r="E217" s="33"/>
      <c r="F217" s="67"/>
      <c r="G217" s="56"/>
      <c r="H217" s="56"/>
    </row>
    <row r="218" spans="1:8" ht="15.75">
      <c r="A218" s="32" t="s">
        <v>207</v>
      </c>
      <c r="B218" s="33" t="s">
        <v>236</v>
      </c>
      <c r="C218" s="33" t="s">
        <v>236</v>
      </c>
      <c r="D218" s="33" t="s">
        <v>376</v>
      </c>
      <c r="E218" s="33" t="s">
        <v>208</v>
      </c>
      <c r="F218" s="56" t="e">
        <f>#REF!</f>
        <v>#REF!</v>
      </c>
      <c r="G218" s="56" t="e">
        <f>#REF!</f>
        <v>#REF!</v>
      </c>
      <c r="H218" s="56" t="e">
        <f>#REF!</f>
        <v>#REF!</v>
      </c>
    </row>
    <row r="219" spans="1:8" ht="44.25" customHeight="1">
      <c r="A219" s="32" t="s">
        <v>437</v>
      </c>
      <c r="B219" s="33" t="s">
        <v>236</v>
      </c>
      <c r="C219" s="33" t="s">
        <v>236</v>
      </c>
      <c r="D219" s="33" t="s">
        <v>438</v>
      </c>
      <c r="E219" s="33"/>
      <c r="F219" s="56"/>
      <c r="G219" s="56"/>
      <c r="H219" s="56"/>
    </row>
    <row r="220" spans="1:8" ht="15.75">
      <c r="A220" s="32" t="s">
        <v>207</v>
      </c>
      <c r="B220" s="33" t="s">
        <v>236</v>
      </c>
      <c r="C220" s="33" t="s">
        <v>236</v>
      </c>
      <c r="D220" s="33" t="s">
        <v>438</v>
      </c>
      <c r="E220" s="33" t="s">
        <v>208</v>
      </c>
      <c r="F220" s="56" t="e">
        <f>#REF!</f>
        <v>#REF!</v>
      </c>
      <c r="G220" s="56" t="e">
        <f>#REF!</f>
        <v>#REF!</v>
      </c>
      <c r="H220" s="56" t="e">
        <f>#REF!</f>
        <v>#REF!</v>
      </c>
    </row>
    <row r="221" spans="1:8" ht="15.75">
      <c r="A221" s="21" t="s">
        <v>257</v>
      </c>
      <c r="B221" s="15" t="s">
        <v>236</v>
      </c>
      <c r="C221" s="15" t="s">
        <v>258</v>
      </c>
      <c r="D221" s="15"/>
      <c r="E221" s="15"/>
      <c r="F221" s="63" t="e">
        <f>SUM(F222:F234)</f>
        <v>#REF!</v>
      </c>
      <c r="G221" s="63" t="e">
        <f>SUM(G222:G234)</f>
        <v>#REF!</v>
      </c>
      <c r="H221" s="63" t="e">
        <f>SUM(H222:H234)</f>
        <v>#REF!</v>
      </c>
    </row>
    <row r="222" spans="1:8" ht="15.75">
      <c r="A222" s="3" t="s">
        <v>372</v>
      </c>
      <c r="B222" s="4" t="s">
        <v>236</v>
      </c>
      <c r="C222" s="4" t="s">
        <v>258</v>
      </c>
      <c r="D222" s="4" t="s">
        <v>222</v>
      </c>
      <c r="E222" s="4"/>
      <c r="F222" s="70"/>
      <c r="G222" s="56"/>
      <c r="H222" s="56"/>
    </row>
    <row r="223" spans="1:8" ht="15.75">
      <c r="A223" s="3" t="s">
        <v>340</v>
      </c>
      <c r="B223" s="4" t="s">
        <v>236</v>
      </c>
      <c r="C223" s="4" t="s">
        <v>258</v>
      </c>
      <c r="D223" s="4" t="s">
        <v>222</v>
      </c>
      <c r="E223" s="4"/>
      <c r="F223" s="56"/>
      <c r="G223" s="56"/>
      <c r="H223" s="56"/>
    </row>
    <row r="224" spans="1:8" ht="32.25" customHeight="1">
      <c r="A224" s="83" t="s">
        <v>479</v>
      </c>
      <c r="B224" s="4" t="s">
        <v>236</v>
      </c>
      <c r="C224" s="4" t="s">
        <v>258</v>
      </c>
      <c r="D224" s="4" t="s">
        <v>478</v>
      </c>
      <c r="E224" s="4"/>
      <c r="F224" s="56"/>
      <c r="G224" s="56"/>
      <c r="H224" s="56"/>
    </row>
    <row r="225" spans="1:8" ht="13.5" customHeight="1">
      <c r="A225" s="3" t="s">
        <v>188</v>
      </c>
      <c r="B225" s="4" t="s">
        <v>236</v>
      </c>
      <c r="C225" s="4" t="s">
        <v>258</v>
      </c>
      <c r="D225" s="4" t="s">
        <v>478</v>
      </c>
      <c r="E225" s="4" t="s">
        <v>194</v>
      </c>
      <c r="F225" s="66" t="e">
        <f>#REF!</f>
        <v>#REF!</v>
      </c>
      <c r="G225" s="56" t="e">
        <f>#REF!</f>
        <v>#REF!</v>
      </c>
      <c r="H225" s="56" t="e">
        <f>#REF!</f>
        <v>#REF!</v>
      </c>
    </row>
    <row r="226" spans="1:8" ht="47.25" customHeight="1">
      <c r="A226" s="3" t="s">
        <v>251</v>
      </c>
      <c r="B226" s="4" t="s">
        <v>236</v>
      </c>
      <c r="C226" s="4" t="s">
        <v>258</v>
      </c>
      <c r="D226" s="4" t="s">
        <v>377</v>
      </c>
      <c r="E226" s="4"/>
      <c r="F226" s="56"/>
      <c r="G226" s="56"/>
      <c r="H226" s="56"/>
    </row>
    <row r="227" spans="1:8" ht="14.25" customHeight="1">
      <c r="A227" s="3" t="s">
        <v>188</v>
      </c>
      <c r="B227" s="4" t="s">
        <v>236</v>
      </c>
      <c r="C227" s="4" t="s">
        <v>258</v>
      </c>
      <c r="D227" s="4" t="s">
        <v>377</v>
      </c>
      <c r="E227" s="4" t="s">
        <v>194</v>
      </c>
      <c r="F227" s="56" t="e">
        <f>#REF!</f>
        <v>#REF!</v>
      </c>
      <c r="G227" s="56" t="e">
        <f>#REF!</f>
        <v>#REF!</v>
      </c>
      <c r="H227" s="56" t="e">
        <f>#REF!</f>
        <v>#REF!</v>
      </c>
    </row>
    <row r="228" spans="1:8" ht="60" customHeight="1">
      <c r="A228" s="3" t="s">
        <v>375</v>
      </c>
      <c r="B228" s="4" t="s">
        <v>236</v>
      </c>
      <c r="C228" s="4" t="s">
        <v>258</v>
      </c>
      <c r="D228" s="4" t="s">
        <v>376</v>
      </c>
      <c r="E228" s="4"/>
      <c r="F228" s="56"/>
      <c r="G228" s="56"/>
      <c r="H228" s="56"/>
    </row>
    <row r="229" spans="1:8" ht="16.5" customHeight="1">
      <c r="A229" s="3" t="s">
        <v>188</v>
      </c>
      <c r="B229" s="4" t="s">
        <v>236</v>
      </c>
      <c r="C229" s="4" t="s">
        <v>258</v>
      </c>
      <c r="D229" s="4" t="s">
        <v>376</v>
      </c>
      <c r="E229" s="4" t="s">
        <v>194</v>
      </c>
      <c r="F229" s="56" t="e">
        <f>#REF!</f>
        <v>#REF!</v>
      </c>
      <c r="G229" s="56" t="e">
        <f>#REF!</f>
        <v>#REF!</v>
      </c>
      <c r="H229" s="56" t="e">
        <f>#REF!</f>
        <v>#REF!</v>
      </c>
    </row>
    <row r="230" spans="1:8" ht="59.25" customHeight="1">
      <c r="A230" s="3" t="s">
        <v>262</v>
      </c>
      <c r="B230" s="4" t="s">
        <v>236</v>
      </c>
      <c r="C230" s="4" t="s">
        <v>258</v>
      </c>
      <c r="D230" s="4" t="s">
        <v>263</v>
      </c>
      <c r="E230" s="4"/>
      <c r="F230" s="70"/>
      <c r="G230" s="56"/>
      <c r="H230" s="56"/>
    </row>
    <row r="231" spans="1:8" ht="15.75">
      <c r="A231" s="3" t="s">
        <v>443</v>
      </c>
      <c r="B231" s="4" t="s">
        <v>236</v>
      </c>
      <c r="C231" s="4" t="s">
        <v>258</v>
      </c>
      <c r="D231" s="4" t="s">
        <v>264</v>
      </c>
      <c r="E231" s="4"/>
      <c r="F231" s="70"/>
      <c r="G231" s="56"/>
      <c r="H231" s="56"/>
    </row>
    <row r="232" spans="1:8" ht="15.75">
      <c r="A232" s="3" t="s">
        <v>444</v>
      </c>
      <c r="B232" s="4" t="s">
        <v>236</v>
      </c>
      <c r="C232" s="4" t="s">
        <v>258</v>
      </c>
      <c r="D232" s="4" t="s">
        <v>264</v>
      </c>
      <c r="E232" s="4" t="s">
        <v>227</v>
      </c>
      <c r="F232" s="56" t="e">
        <f>#REF!</f>
        <v>#REF!</v>
      </c>
      <c r="G232" s="56" t="e">
        <f>#REF!</f>
        <v>#REF!</v>
      </c>
      <c r="H232" s="56" t="e">
        <f>#REF!</f>
        <v>#REF!</v>
      </c>
    </row>
    <row r="233" spans="1:8" ht="45" customHeight="1">
      <c r="A233" s="3" t="s">
        <v>445</v>
      </c>
      <c r="B233" s="4" t="s">
        <v>236</v>
      </c>
      <c r="C233" s="4" t="s">
        <v>258</v>
      </c>
      <c r="D233" s="4" t="s">
        <v>341</v>
      </c>
      <c r="E233" s="4"/>
      <c r="F233" s="67"/>
      <c r="G233" s="56"/>
      <c r="H233" s="56"/>
    </row>
    <row r="234" spans="1:8" ht="15.75">
      <c r="A234" s="3" t="s">
        <v>444</v>
      </c>
      <c r="B234" s="4" t="s">
        <v>236</v>
      </c>
      <c r="C234" s="4" t="s">
        <v>258</v>
      </c>
      <c r="D234" s="4" t="s">
        <v>341</v>
      </c>
      <c r="E234" s="4" t="s">
        <v>227</v>
      </c>
      <c r="F234" s="67" t="e">
        <f>#REF!</f>
        <v>#REF!</v>
      </c>
      <c r="G234" s="56" t="e">
        <f>#REF!</f>
        <v>#REF!</v>
      </c>
      <c r="H234" s="56" t="e">
        <f>#REF!</f>
        <v>#REF!</v>
      </c>
    </row>
    <row r="235" spans="1:8" ht="20.25">
      <c r="A235" s="19" t="s">
        <v>420</v>
      </c>
      <c r="B235" s="22" t="s">
        <v>226</v>
      </c>
      <c r="C235" s="22" t="s">
        <v>379</v>
      </c>
      <c r="D235" s="20"/>
      <c r="E235" s="20"/>
      <c r="F235" s="72" t="e">
        <f>F236</f>
        <v>#REF!</v>
      </c>
      <c r="G235" s="72" t="e">
        <f>G236</f>
        <v>#REF!</v>
      </c>
      <c r="H235" s="72" t="e">
        <f>H236</f>
        <v>#REF!</v>
      </c>
    </row>
    <row r="236" spans="1:8" ht="15.75">
      <c r="A236" s="21" t="s">
        <v>265</v>
      </c>
      <c r="B236" s="15" t="s">
        <v>226</v>
      </c>
      <c r="C236" s="15" t="s">
        <v>172</v>
      </c>
      <c r="D236" s="15"/>
      <c r="E236" s="15"/>
      <c r="F236" s="63" t="e">
        <f>SUM(F237:F254)</f>
        <v>#REF!</v>
      </c>
      <c r="G236" s="63" t="e">
        <f>SUM(G237:G254)</f>
        <v>#REF!</v>
      </c>
      <c r="H236" s="63" t="e">
        <f>SUM(H237:H254)</f>
        <v>#REF!</v>
      </c>
    </row>
    <row r="237" spans="1:8" ht="15.75">
      <c r="A237" s="52" t="s">
        <v>372</v>
      </c>
      <c r="B237" s="23" t="s">
        <v>226</v>
      </c>
      <c r="C237" s="23" t="s">
        <v>172</v>
      </c>
      <c r="D237" s="23" t="s">
        <v>222</v>
      </c>
      <c r="E237" s="23"/>
      <c r="F237" s="70"/>
      <c r="G237" s="56"/>
      <c r="H237" s="56"/>
    </row>
    <row r="238" spans="1:8" ht="47.25" customHeight="1">
      <c r="A238" s="52" t="s">
        <v>30</v>
      </c>
      <c r="B238" s="23" t="s">
        <v>226</v>
      </c>
      <c r="C238" s="23" t="s">
        <v>172</v>
      </c>
      <c r="D238" s="23" t="s">
        <v>482</v>
      </c>
      <c r="E238" s="23"/>
      <c r="F238" s="70"/>
      <c r="G238" s="56"/>
      <c r="H238" s="56"/>
    </row>
    <row r="239" spans="1:8" ht="13.5" customHeight="1">
      <c r="A239" s="3" t="s">
        <v>188</v>
      </c>
      <c r="B239" s="23" t="s">
        <v>226</v>
      </c>
      <c r="C239" s="23" t="s">
        <v>172</v>
      </c>
      <c r="D239" s="23" t="s">
        <v>482</v>
      </c>
      <c r="E239" s="23" t="s">
        <v>194</v>
      </c>
      <c r="F239" s="56" t="e">
        <f>#REF!</f>
        <v>#REF!</v>
      </c>
      <c r="G239" s="56" t="e">
        <f>#REF!</f>
        <v>#REF!</v>
      </c>
      <c r="H239" s="56" t="e">
        <f>#REF!</f>
        <v>#REF!</v>
      </c>
    </row>
    <row r="240" spans="1:8" ht="61.5" customHeight="1">
      <c r="A240" s="3" t="s">
        <v>375</v>
      </c>
      <c r="B240" s="23" t="s">
        <v>226</v>
      </c>
      <c r="C240" s="23" t="s">
        <v>172</v>
      </c>
      <c r="D240" s="4" t="s">
        <v>376</v>
      </c>
      <c r="E240" s="4"/>
      <c r="F240" s="56"/>
      <c r="G240" s="56"/>
      <c r="H240" s="56"/>
    </row>
    <row r="241" spans="1:8" ht="14.25" customHeight="1">
      <c r="A241" s="3" t="s">
        <v>188</v>
      </c>
      <c r="B241" s="23" t="s">
        <v>226</v>
      </c>
      <c r="C241" s="23" t="s">
        <v>172</v>
      </c>
      <c r="D241" s="4" t="s">
        <v>376</v>
      </c>
      <c r="E241" s="4" t="s">
        <v>194</v>
      </c>
      <c r="F241" s="56" t="e">
        <f>#REF!</f>
        <v>#REF!</v>
      </c>
      <c r="G241" s="56" t="e">
        <f>#REF!</f>
        <v>#REF!</v>
      </c>
      <c r="H241" s="56" t="e">
        <f>#REF!</f>
        <v>#REF!</v>
      </c>
    </row>
    <row r="242" spans="1:8" ht="47.25">
      <c r="A242" s="32" t="s">
        <v>454</v>
      </c>
      <c r="B242" s="4" t="s">
        <v>226</v>
      </c>
      <c r="C242" s="4" t="s">
        <v>172</v>
      </c>
      <c r="D242" s="4" t="s">
        <v>399</v>
      </c>
      <c r="E242" s="4"/>
      <c r="F242" s="66"/>
      <c r="G242" s="56"/>
      <c r="H242" s="56"/>
    </row>
    <row r="243" spans="1:8" ht="47.25">
      <c r="A243" s="52" t="s">
        <v>405</v>
      </c>
      <c r="B243" s="4" t="s">
        <v>226</v>
      </c>
      <c r="C243" s="4" t="s">
        <v>172</v>
      </c>
      <c r="D243" s="4" t="s">
        <v>404</v>
      </c>
      <c r="E243" s="4"/>
      <c r="F243" s="56"/>
      <c r="G243" s="56"/>
      <c r="H243" s="56"/>
    </row>
    <row r="244" spans="1:8" ht="15.75">
      <c r="A244" s="32" t="s">
        <v>207</v>
      </c>
      <c r="B244" s="4" t="s">
        <v>226</v>
      </c>
      <c r="C244" s="4" t="s">
        <v>172</v>
      </c>
      <c r="D244" s="4" t="s">
        <v>404</v>
      </c>
      <c r="E244" s="33" t="s">
        <v>208</v>
      </c>
      <c r="F244" s="66" t="e">
        <f>#REF!</f>
        <v>#REF!</v>
      </c>
      <c r="G244" s="56" t="e">
        <f>#REF!</f>
        <v>#REF!</v>
      </c>
      <c r="H244" s="56" t="e">
        <f>#REF!</f>
        <v>#REF!</v>
      </c>
    </row>
    <row r="245" spans="1:8" ht="12" customHeight="1">
      <c r="A245" s="32" t="s">
        <v>491</v>
      </c>
      <c r="B245" s="4" t="s">
        <v>226</v>
      </c>
      <c r="C245" s="4" t="s">
        <v>172</v>
      </c>
      <c r="D245" s="4" t="s">
        <v>492</v>
      </c>
      <c r="E245" s="33"/>
      <c r="F245" s="66"/>
      <c r="G245" s="56"/>
      <c r="H245" s="56"/>
    </row>
    <row r="246" spans="1:8" ht="15.75">
      <c r="A246" s="32" t="s">
        <v>292</v>
      </c>
      <c r="B246" s="4" t="s">
        <v>226</v>
      </c>
      <c r="C246" s="4" t="s">
        <v>172</v>
      </c>
      <c r="D246" s="4" t="s">
        <v>492</v>
      </c>
      <c r="E246" s="33" t="s">
        <v>293</v>
      </c>
      <c r="F246" s="66" t="e">
        <f>#REF!</f>
        <v>#REF!</v>
      </c>
      <c r="G246" s="56" t="e">
        <f>#REF!</f>
        <v>#REF!</v>
      </c>
      <c r="H246" s="56" t="e">
        <f>#REF!</f>
        <v>#REF!</v>
      </c>
    </row>
    <row r="247" spans="1:8" ht="15.75">
      <c r="A247" s="3" t="s">
        <v>266</v>
      </c>
      <c r="B247" s="4" t="s">
        <v>226</v>
      </c>
      <c r="C247" s="4" t="s">
        <v>172</v>
      </c>
      <c r="D247" s="4" t="s">
        <v>267</v>
      </c>
      <c r="E247" s="4"/>
      <c r="F247" s="66"/>
      <c r="G247" s="56"/>
      <c r="H247" s="56"/>
    </row>
    <row r="248" spans="1:8" ht="15.75">
      <c r="A248" s="3" t="s">
        <v>443</v>
      </c>
      <c r="B248" s="4" t="s">
        <v>226</v>
      </c>
      <c r="C248" s="4" t="s">
        <v>172</v>
      </c>
      <c r="D248" s="4" t="s">
        <v>268</v>
      </c>
      <c r="E248" s="4"/>
      <c r="F248" s="66"/>
      <c r="G248" s="56"/>
      <c r="H248" s="56"/>
    </row>
    <row r="249" spans="1:8" ht="15.75">
      <c r="A249" s="3" t="s">
        <v>444</v>
      </c>
      <c r="B249" s="4" t="s">
        <v>226</v>
      </c>
      <c r="C249" s="4" t="s">
        <v>172</v>
      </c>
      <c r="D249" s="4" t="s">
        <v>268</v>
      </c>
      <c r="E249" s="4" t="s">
        <v>227</v>
      </c>
      <c r="F249" s="66" t="e">
        <f>#REF!</f>
        <v>#REF!</v>
      </c>
      <c r="G249" s="56" t="e">
        <f>#REF!</f>
        <v>#REF!</v>
      </c>
      <c r="H249" s="56" t="e">
        <f>#REF!</f>
        <v>#REF!</v>
      </c>
    </row>
    <row r="250" spans="1:8" ht="47.25">
      <c r="A250" s="3" t="s">
        <v>445</v>
      </c>
      <c r="B250" s="4" t="s">
        <v>226</v>
      </c>
      <c r="C250" s="4" t="s">
        <v>172</v>
      </c>
      <c r="D250" s="4" t="s">
        <v>342</v>
      </c>
      <c r="E250" s="4"/>
      <c r="F250" s="134"/>
      <c r="G250" s="56"/>
      <c r="H250" s="56"/>
    </row>
    <row r="251" spans="1:8" ht="15.75">
      <c r="A251" s="3" t="s">
        <v>444</v>
      </c>
      <c r="B251" s="4" t="s">
        <v>226</v>
      </c>
      <c r="C251" s="4" t="s">
        <v>172</v>
      </c>
      <c r="D251" s="4" t="s">
        <v>342</v>
      </c>
      <c r="E251" s="4" t="s">
        <v>227</v>
      </c>
      <c r="F251" s="67" t="e">
        <f>#REF!</f>
        <v>#REF!</v>
      </c>
      <c r="G251" s="56" t="e">
        <f>#REF!</f>
        <v>#REF!</v>
      </c>
      <c r="H251" s="56" t="e">
        <f>#REF!</f>
        <v>#REF!</v>
      </c>
    </row>
    <row r="252" spans="1:8" ht="15.75">
      <c r="A252" s="3" t="s">
        <v>372</v>
      </c>
      <c r="B252" s="4" t="s">
        <v>226</v>
      </c>
      <c r="C252" s="4" t="s">
        <v>172</v>
      </c>
      <c r="D252" s="4" t="s">
        <v>222</v>
      </c>
      <c r="E252" s="4"/>
      <c r="F252" s="67"/>
      <c r="G252" s="56"/>
      <c r="H252" s="56"/>
    </row>
    <row r="253" spans="1:8" ht="42.75" customHeight="1">
      <c r="A253" s="3" t="s">
        <v>450</v>
      </c>
      <c r="B253" s="4" t="s">
        <v>226</v>
      </c>
      <c r="C253" s="4" t="s">
        <v>172</v>
      </c>
      <c r="D253" s="4" t="s">
        <v>384</v>
      </c>
      <c r="E253" s="4"/>
      <c r="F253" s="67"/>
      <c r="G253" s="56"/>
      <c r="H253" s="56"/>
    </row>
    <row r="254" spans="1:8" ht="15.75">
      <c r="A254" s="3" t="s">
        <v>207</v>
      </c>
      <c r="B254" s="4" t="s">
        <v>226</v>
      </c>
      <c r="C254" s="4" t="s">
        <v>172</v>
      </c>
      <c r="D254" s="4" t="s">
        <v>384</v>
      </c>
      <c r="E254" s="4" t="s">
        <v>208</v>
      </c>
      <c r="F254" s="67" t="e">
        <f>#REF!</f>
        <v>#REF!</v>
      </c>
      <c r="G254" s="56" t="e">
        <f>#REF!</f>
        <v>#REF!</v>
      </c>
      <c r="H254" s="56" t="e">
        <f>#REF!</f>
        <v>#REF!</v>
      </c>
    </row>
    <row r="255" spans="1:8" ht="20.25">
      <c r="A255" s="19" t="s">
        <v>385</v>
      </c>
      <c r="B255" s="22" t="s">
        <v>258</v>
      </c>
      <c r="C255" s="22" t="s">
        <v>379</v>
      </c>
      <c r="D255" s="22"/>
      <c r="E255" s="22"/>
      <c r="F255" s="62" t="e">
        <f>F256+F261+F277+F281+F289+F294</f>
        <v>#REF!</v>
      </c>
      <c r="G255" s="62" t="e">
        <f>G256+G261+G277+G281+G289+G294</f>
        <v>#REF!</v>
      </c>
      <c r="H255" s="62" t="e">
        <f>H256+H261+H277+H281+H289+H294</f>
        <v>#REF!</v>
      </c>
    </row>
    <row r="256" spans="1:8" ht="15.75">
      <c r="A256" s="21" t="s">
        <v>269</v>
      </c>
      <c r="B256" s="15" t="s">
        <v>258</v>
      </c>
      <c r="C256" s="15" t="s">
        <v>172</v>
      </c>
      <c r="D256" s="15"/>
      <c r="E256" s="15"/>
      <c r="F256" s="63" t="e">
        <f>F259+F260</f>
        <v>#REF!</v>
      </c>
      <c r="G256" s="63" t="e">
        <f>G259+G260</f>
        <v>#REF!</v>
      </c>
      <c r="H256" s="63" t="e">
        <f>H259+H260</f>
        <v>#REF!</v>
      </c>
    </row>
    <row r="257" spans="1:8" ht="17.25" customHeight="1">
      <c r="A257" s="3" t="s">
        <v>273</v>
      </c>
      <c r="B257" s="4" t="s">
        <v>258</v>
      </c>
      <c r="C257" s="4" t="s">
        <v>172</v>
      </c>
      <c r="D257" s="4" t="s">
        <v>274</v>
      </c>
      <c r="E257" s="4"/>
      <c r="F257" s="56"/>
      <c r="G257" s="56"/>
      <c r="H257" s="56"/>
    </row>
    <row r="258" spans="1:8" ht="15.75">
      <c r="A258" s="3" t="s">
        <v>440</v>
      </c>
      <c r="B258" s="4" t="s">
        <v>258</v>
      </c>
      <c r="C258" s="4" t="s">
        <v>172</v>
      </c>
      <c r="D258" s="4" t="s">
        <v>455</v>
      </c>
      <c r="E258" s="4"/>
      <c r="F258" s="56"/>
      <c r="G258" s="56"/>
      <c r="H258" s="56"/>
    </row>
    <row r="259" spans="1:8" ht="47.25">
      <c r="A259" s="3" t="s">
        <v>441</v>
      </c>
      <c r="B259" s="4" t="s">
        <v>258</v>
      </c>
      <c r="C259" s="4" t="s">
        <v>172</v>
      </c>
      <c r="D259" s="4" t="s">
        <v>455</v>
      </c>
      <c r="E259" s="4" t="s">
        <v>442</v>
      </c>
      <c r="F259" s="66" t="e">
        <f>#REF!</f>
        <v>#REF!</v>
      </c>
      <c r="G259" s="56" t="e">
        <f>#REF!</f>
        <v>#REF!</v>
      </c>
      <c r="H259" s="56" t="e">
        <f>#REF!</f>
        <v>#REF!</v>
      </c>
    </row>
    <row r="260" spans="1:8" ht="15.75">
      <c r="A260" s="3" t="s">
        <v>469</v>
      </c>
      <c r="B260" s="4" t="s">
        <v>258</v>
      </c>
      <c r="C260" s="4" t="s">
        <v>172</v>
      </c>
      <c r="D260" s="4" t="s">
        <v>455</v>
      </c>
      <c r="E260" s="4" t="s">
        <v>470</v>
      </c>
      <c r="F260" s="67" t="e">
        <f>#REF!</f>
        <v>#REF!</v>
      </c>
      <c r="G260" s="56" t="e">
        <f>#REF!</f>
        <v>#REF!</v>
      </c>
      <c r="H260" s="56" t="e">
        <f>#REF!</f>
        <v>#REF!</v>
      </c>
    </row>
    <row r="261" spans="1:8" ht="15.75">
      <c r="A261" s="21" t="s">
        <v>277</v>
      </c>
      <c r="B261" s="15" t="s">
        <v>258</v>
      </c>
      <c r="C261" s="15" t="s">
        <v>173</v>
      </c>
      <c r="D261" s="15"/>
      <c r="E261" s="15"/>
      <c r="F261" s="63" t="e">
        <f>SUM(F262:F276)</f>
        <v>#REF!</v>
      </c>
      <c r="G261" s="63" t="e">
        <f>SUM(G262:G276)</f>
        <v>#REF!</v>
      </c>
      <c r="H261" s="63" t="e">
        <f>SUM(H262:H276)</f>
        <v>#REF!</v>
      </c>
    </row>
    <row r="262" spans="1:8" ht="18.75" customHeight="1">
      <c r="A262" s="32" t="s">
        <v>273</v>
      </c>
      <c r="B262" s="33" t="s">
        <v>258</v>
      </c>
      <c r="C262" s="33" t="s">
        <v>173</v>
      </c>
      <c r="D262" s="33" t="s">
        <v>274</v>
      </c>
      <c r="E262" s="138"/>
      <c r="F262" s="68"/>
      <c r="G262" s="68"/>
      <c r="H262" s="68"/>
    </row>
    <row r="263" spans="1:8" ht="15.75">
      <c r="A263" s="32" t="s">
        <v>440</v>
      </c>
      <c r="B263" s="33" t="s">
        <v>258</v>
      </c>
      <c r="C263" s="33" t="s">
        <v>173</v>
      </c>
      <c r="D263" s="33" t="s">
        <v>455</v>
      </c>
      <c r="E263" s="138"/>
      <c r="F263" s="68"/>
      <c r="G263" s="68"/>
      <c r="H263" s="68"/>
    </row>
    <row r="264" spans="1:8" ht="43.5" customHeight="1">
      <c r="A264" s="32" t="s">
        <v>441</v>
      </c>
      <c r="B264" s="33" t="s">
        <v>258</v>
      </c>
      <c r="C264" s="33" t="s">
        <v>173</v>
      </c>
      <c r="D264" s="33" t="s">
        <v>455</v>
      </c>
      <c r="E264" s="23" t="s">
        <v>442</v>
      </c>
      <c r="F264" s="66" t="e">
        <f>#REF!</f>
        <v>#REF!</v>
      </c>
      <c r="G264" s="64" t="e">
        <f>#REF!</f>
        <v>#REF!</v>
      </c>
      <c r="H264" s="64" t="e">
        <f>#REF!</f>
        <v>#REF!</v>
      </c>
    </row>
    <row r="265" spans="1:8" ht="15.75">
      <c r="A265" s="3" t="s">
        <v>469</v>
      </c>
      <c r="B265" s="33" t="s">
        <v>258</v>
      </c>
      <c r="C265" s="33" t="s">
        <v>173</v>
      </c>
      <c r="D265" s="33" t="s">
        <v>455</v>
      </c>
      <c r="E265" s="23" t="s">
        <v>470</v>
      </c>
      <c r="F265" s="66" t="e">
        <f>#REF!</f>
        <v>#REF!</v>
      </c>
      <c r="G265" s="56" t="e">
        <f>#REF!</f>
        <v>#REF!</v>
      </c>
      <c r="H265" s="56" t="e">
        <f>#REF!</f>
        <v>#REF!</v>
      </c>
    </row>
    <row r="266" spans="1:8" ht="15.75">
      <c r="A266" s="3" t="s">
        <v>275</v>
      </c>
      <c r="B266" s="4" t="s">
        <v>258</v>
      </c>
      <c r="C266" s="4" t="s">
        <v>173</v>
      </c>
      <c r="D266" s="4" t="s">
        <v>276</v>
      </c>
      <c r="E266" s="23"/>
      <c r="F266" s="66"/>
      <c r="G266" s="56"/>
      <c r="H266" s="56"/>
    </row>
    <row r="267" spans="1:8" ht="15.75">
      <c r="A267" s="3" t="s">
        <v>440</v>
      </c>
      <c r="B267" s="4" t="s">
        <v>258</v>
      </c>
      <c r="C267" s="4" t="s">
        <v>173</v>
      </c>
      <c r="D267" s="4" t="s">
        <v>456</v>
      </c>
      <c r="E267" s="23"/>
      <c r="F267" s="66"/>
      <c r="G267" s="56"/>
      <c r="H267" s="56"/>
    </row>
    <row r="268" spans="1:8" ht="44.25" customHeight="1">
      <c r="A268" s="3" t="s">
        <v>441</v>
      </c>
      <c r="B268" s="4" t="s">
        <v>258</v>
      </c>
      <c r="C268" s="4" t="s">
        <v>173</v>
      </c>
      <c r="D268" s="4" t="s">
        <v>456</v>
      </c>
      <c r="E268" s="23" t="s">
        <v>442</v>
      </c>
      <c r="F268" s="66" t="e">
        <f>#REF!</f>
        <v>#REF!</v>
      </c>
      <c r="G268" s="56" t="e">
        <f>#REF!</f>
        <v>#REF!</v>
      </c>
      <c r="H268" s="56" t="e">
        <f>#REF!</f>
        <v>#REF!</v>
      </c>
    </row>
    <row r="269" spans="1:8" ht="15.75">
      <c r="A269" s="3" t="s">
        <v>469</v>
      </c>
      <c r="B269" s="4" t="s">
        <v>258</v>
      </c>
      <c r="C269" s="4" t="s">
        <v>173</v>
      </c>
      <c r="D269" s="4" t="s">
        <v>456</v>
      </c>
      <c r="E269" s="23" t="s">
        <v>470</v>
      </c>
      <c r="F269" s="66" t="e">
        <f>#REF!</f>
        <v>#REF!</v>
      </c>
      <c r="G269" s="64" t="e">
        <f>#REF!</f>
        <v>#REF!</v>
      </c>
      <c r="H269" s="64" t="e">
        <f>#REF!</f>
        <v>#REF!</v>
      </c>
    </row>
    <row r="270" spans="1:8" ht="15.75">
      <c r="A270" s="3" t="s">
        <v>278</v>
      </c>
      <c r="B270" s="4" t="s">
        <v>258</v>
      </c>
      <c r="C270" s="4" t="s">
        <v>173</v>
      </c>
      <c r="D270" s="4" t="s">
        <v>279</v>
      </c>
      <c r="E270" s="23"/>
      <c r="F270" s="66"/>
      <c r="G270" s="64"/>
      <c r="H270" s="64"/>
    </row>
    <row r="271" spans="1:8" ht="15.75">
      <c r="A271" s="3" t="s">
        <v>440</v>
      </c>
      <c r="B271" s="4" t="s">
        <v>258</v>
      </c>
      <c r="C271" s="4" t="s">
        <v>173</v>
      </c>
      <c r="D271" s="4" t="s">
        <v>457</v>
      </c>
      <c r="E271" s="23"/>
      <c r="F271" s="66"/>
      <c r="G271" s="64"/>
      <c r="H271" s="64"/>
    </row>
    <row r="272" spans="1:8" ht="42.75" customHeight="1">
      <c r="A272" s="3" t="s">
        <v>441</v>
      </c>
      <c r="B272" s="4" t="s">
        <v>258</v>
      </c>
      <c r="C272" s="4" t="s">
        <v>173</v>
      </c>
      <c r="D272" s="4" t="s">
        <v>457</v>
      </c>
      <c r="E272" s="23" t="s">
        <v>442</v>
      </c>
      <c r="F272" s="95" t="e">
        <f>#REF!</f>
        <v>#REF!</v>
      </c>
      <c r="G272" s="95" t="e">
        <f>#REF!</f>
        <v>#REF!</v>
      </c>
      <c r="H272" s="95" t="e">
        <f>#REF!</f>
        <v>#REF!</v>
      </c>
    </row>
    <row r="273" spans="1:8" ht="15.75">
      <c r="A273" s="3" t="s">
        <v>469</v>
      </c>
      <c r="B273" s="4" t="s">
        <v>258</v>
      </c>
      <c r="C273" s="4" t="s">
        <v>173</v>
      </c>
      <c r="D273" s="4" t="s">
        <v>457</v>
      </c>
      <c r="E273" s="23" t="s">
        <v>470</v>
      </c>
      <c r="F273" s="67" t="e">
        <f>#REF!</f>
        <v>#REF!</v>
      </c>
      <c r="G273" s="67" t="e">
        <f>#REF!</f>
        <v>#REF!</v>
      </c>
      <c r="H273" s="67" t="e">
        <f>#REF!</f>
        <v>#REF!</v>
      </c>
    </row>
    <row r="274" spans="1:8" ht="15.75">
      <c r="A274" s="3" t="s">
        <v>249</v>
      </c>
      <c r="B274" s="4" t="s">
        <v>258</v>
      </c>
      <c r="C274" s="4" t="s">
        <v>173</v>
      </c>
      <c r="D274" s="4" t="s">
        <v>250</v>
      </c>
      <c r="E274" s="23"/>
      <c r="F274" s="67"/>
      <c r="G274" s="67"/>
      <c r="H274" s="67"/>
    </row>
    <row r="275" spans="1:8" ht="45" customHeight="1">
      <c r="A275" s="3" t="s">
        <v>280</v>
      </c>
      <c r="B275" s="4" t="s">
        <v>258</v>
      </c>
      <c r="C275" s="4" t="s">
        <v>173</v>
      </c>
      <c r="D275" s="4" t="s">
        <v>281</v>
      </c>
      <c r="E275" s="23"/>
      <c r="F275" s="67"/>
      <c r="G275" s="67"/>
      <c r="H275" s="67"/>
    </row>
    <row r="276" spans="1:8" ht="15.75">
      <c r="A276" s="3" t="s">
        <v>469</v>
      </c>
      <c r="B276" s="4" t="s">
        <v>258</v>
      </c>
      <c r="C276" s="4" t="s">
        <v>173</v>
      </c>
      <c r="D276" s="4" t="s">
        <v>281</v>
      </c>
      <c r="E276" s="23" t="s">
        <v>470</v>
      </c>
      <c r="F276" s="67" t="e">
        <f>#REF!</f>
        <v>#REF!</v>
      </c>
      <c r="G276" s="67" t="e">
        <f>#REF!</f>
        <v>#REF!</v>
      </c>
      <c r="H276" s="67" t="e">
        <f>#REF!</f>
        <v>#REF!</v>
      </c>
    </row>
    <row r="277" spans="1:8" ht="15.75" customHeight="1">
      <c r="A277" s="21" t="s">
        <v>324</v>
      </c>
      <c r="B277" s="15" t="s">
        <v>258</v>
      </c>
      <c r="C277" s="15" t="s">
        <v>175</v>
      </c>
      <c r="D277" s="35"/>
      <c r="E277" s="35"/>
      <c r="F277" s="63" t="e">
        <f>F280</f>
        <v>#REF!</v>
      </c>
      <c r="G277" s="63" t="e">
        <f>G280</f>
        <v>#REF!</v>
      </c>
      <c r="H277" s="63" t="e">
        <f>H280</f>
        <v>#REF!</v>
      </c>
    </row>
    <row r="278" spans="1:8" ht="13.5" customHeight="1">
      <c r="A278" s="3" t="s">
        <v>273</v>
      </c>
      <c r="B278" s="4" t="s">
        <v>258</v>
      </c>
      <c r="C278" s="4" t="s">
        <v>175</v>
      </c>
      <c r="D278" s="4" t="s">
        <v>274</v>
      </c>
      <c r="E278" s="4"/>
      <c r="F278" s="70"/>
      <c r="G278" s="56"/>
      <c r="H278" s="56"/>
    </row>
    <row r="279" spans="1:8" ht="15.75">
      <c r="A279" s="3" t="s">
        <v>440</v>
      </c>
      <c r="B279" s="4" t="s">
        <v>258</v>
      </c>
      <c r="C279" s="4" t="s">
        <v>175</v>
      </c>
      <c r="D279" s="4" t="s">
        <v>455</v>
      </c>
      <c r="E279" s="4"/>
      <c r="F279" s="70"/>
      <c r="G279" s="56"/>
      <c r="H279" s="56"/>
    </row>
    <row r="280" spans="1:8" ht="43.5" customHeight="1">
      <c r="A280" s="3" t="s">
        <v>441</v>
      </c>
      <c r="B280" s="4" t="s">
        <v>258</v>
      </c>
      <c r="C280" s="4" t="s">
        <v>175</v>
      </c>
      <c r="D280" s="4" t="s">
        <v>455</v>
      </c>
      <c r="E280" s="4" t="s">
        <v>442</v>
      </c>
      <c r="F280" s="56" t="e">
        <f>#REF!</f>
        <v>#REF!</v>
      </c>
      <c r="G280" s="56" t="e">
        <f>#REF!</f>
        <v>#REF!</v>
      </c>
      <c r="H280" s="56" t="e">
        <f>#REF!</f>
        <v>#REF!</v>
      </c>
    </row>
    <row r="281" spans="1:8" ht="15.75">
      <c r="A281" s="21" t="s">
        <v>282</v>
      </c>
      <c r="B281" s="15" t="s">
        <v>258</v>
      </c>
      <c r="C281" s="15" t="s">
        <v>202</v>
      </c>
      <c r="D281" s="15"/>
      <c r="E281" s="15"/>
      <c r="F281" s="63" t="e">
        <f>SUM(F282:F288)</f>
        <v>#REF!</v>
      </c>
      <c r="G281" s="63" t="e">
        <f>SUM(G282:G288)</f>
        <v>#REF!</v>
      </c>
      <c r="H281" s="63" t="e">
        <f>SUM(H282:H288)</f>
        <v>#REF!</v>
      </c>
    </row>
    <row r="282" spans="1:8" ht="14.25" customHeight="1">
      <c r="A282" s="3" t="s">
        <v>273</v>
      </c>
      <c r="B282" s="4" t="s">
        <v>258</v>
      </c>
      <c r="C282" s="4" t="s">
        <v>202</v>
      </c>
      <c r="D282" s="4" t="s">
        <v>274</v>
      </c>
      <c r="E282" s="23"/>
      <c r="F282" s="56"/>
      <c r="G282" s="56"/>
      <c r="H282" s="56"/>
    </row>
    <row r="283" spans="1:8" ht="15.75">
      <c r="A283" s="3" t="s">
        <v>440</v>
      </c>
      <c r="B283" s="4" t="s">
        <v>258</v>
      </c>
      <c r="C283" s="4" t="s">
        <v>202</v>
      </c>
      <c r="D283" s="4" t="s">
        <v>455</v>
      </c>
      <c r="E283" s="23"/>
      <c r="F283" s="56"/>
      <c r="G283" s="56"/>
      <c r="H283" s="56"/>
    </row>
    <row r="284" spans="1:8" ht="47.25">
      <c r="A284" s="3" t="s">
        <v>441</v>
      </c>
      <c r="B284" s="4" t="s">
        <v>258</v>
      </c>
      <c r="C284" s="4" t="s">
        <v>202</v>
      </c>
      <c r="D284" s="4" t="s">
        <v>455</v>
      </c>
      <c r="E284" s="23" t="s">
        <v>442</v>
      </c>
      <c r="F284" s="66" t="e">
        <f>#REF!</f>
        <v>#REF!</v>
      </c>
      <c r="G284" s="56" t="e">
        <f>#REF!</f>
        <v>#REF!</v>
      </c>
      <c r="H284" s="56" t="e">
        <f>#REF!</f>
        <v>#REF!</v>
      </c>
    </row>
    <row r="285" spans="1:8" ht="15.75">
      <c r="A285" s="3" t="s">
        <v>469</v>
      </c>
      <c r="B285" s="4" t="s">
        <v>258</v>
      </c>
      <c r="C285" s="4" t="s">
        <v>202</v>
      </c>
      <c r="D285" s="4" t="s">
        <v>455</v>
      </c>
      <c r="E285" s="23" t="s">
        <v>470</v>
      </c>
      <c r="F285" s="67" t="e">
        <f>#REF!</f>
        <v>#REF!</v>
      </c>
      <c r="G285" s="67" t="e">
        <f>#REF!</f>
        <v>#REF!</v>
      </c>
      <c r="H285" s="67" t="e">
        <f>#REF!</f>
        <v>#REF!</v>
      </c>
    </row>
    <row r="286" spans="1:8" ht="15.75">
      <c r="A286" s="3" t="s">
        <v>249</v>
      </c>
      <c r="B286" s="4" t="s">
        <v>258</v>
      </c>
      <c r="C286" s="4" t="s">
        <v>202</v>
      </c>
      <c r="D286" s="4" t="s">
        <v>250</v>
      </c>
      <c r="E286" s="23"/>
      <c r="F286" s="67"/>
      <c r="G286" s="67"/>
      <c r="H286" s="67"/>
    </row>
    <row r="287" spans="1:8" ht="47.25">
      <c r="A287" s="3" t="s">
        <v>280</v>
      </c>
      <c r="B287" s="4" t="s">
        <v>258</v>
      </c>
      <c r="C287" s="4" t="s">
        <v>202</v>
      </c>
      <c r="D287" s="4" t="s">
        <v>281</v>
      </c>
      <c r="E287" s="23"/>
      <c r="F287" s="66"/>
      <c r="G287" s="56"/>
      <c r="H287" s="56"/>
    </row>
    <row r="288" spans="1:8" ht="15.75">
      <c r="A288" s="3" t="s">
        <v>469</v>
      </c>
      <c r="B288" s="4" t="s">
        <v>258</v>
      </c>
      <c r="C288" s="4" t="s">
        <v>202</v>
      </c>
      <c r="D288" s="4" t="s">
        <v>281</v>
      </c>
      <c r="E288" s="23" t="s">
        <v>470</v>
      </c>
      <c r="F288" s="66" t="e">
        <f>#REF!</f>
        <v>#REF!</v>
      </c>
      <c r="G288" s="56" t="e">
        <f>#REF!</f>
        <v>#REF!</v>
      </c>
      <c r="H288" s="56" t="e">
        <f>#REF!</f>
        <v>#REF!</v>
      </c>
    </row>
    <row r="289" spans="1:8" ht="15.75">
      <c r="A289" s="21" t="s">
        <v>365</v>
      </c>
      <c r="B289" s="15" t="s">
        <v>258</v>
      </c>
      <c r="C289" s="15" t="s">
        <v>236</v>
      </c>
      <c r="D289" s="15"/>
      <c r="E289" s="15"/>
      <c r="F289" s="63" t="e">
        <f>SUM(F290:F293)</f>
        <v>#REF!</v>
      </c>
      <c r="G289" s="63" t="e">
        <f>SUM(G290:G293)</f>
        <v>#REF!</v>
      </c>
      <c r="H289" s="63" t="e">
        <f>SUM(H290:H293)</f>
        <v>#REF!</v>
      </c>
    </row>
    <row r="290" spans="1:8" ht="15.75">
      <c r="A290" s="3" t="s">
        <v>387</v>
      </c>
      <c r="B290" s="4" t="s">
        <v>258</v>
      </c>
      <c r="C290" s="4" t="s">
        <v>236</v>
      </c>
      <c r="D290" s="4" t="s">
        <v>386</v>
      </c>
      <c r="E290" s="23"/>
      <c r="F290" s="56"/>
      <c r="G290" s="56"/>
      <c r="H290" s="56"/>
    </row>
    <row r="291" spans="1:8" ht="47.25">
      <c r="A291" s="3" t="s">
        <v>441</v>
      </c>
      <c r="B291" s="4" t="s">
        <v>258</v>
      </c>
      <c r="C291" s="4" t="s">
        <v>236</v>
      </c>
      <c r="D291" s="4" t="s">
        <v>471</v>
      </c>
      <c r="E291" s="23"/>
      <c r="F291" s="56"/>
      <c r="G291" s="56"/>
      <c r="H291" s="56"/>
    </row>
    <row r="292" spans="1:8" ht="15.75">
      <c r="A292" s="3" t="s">
        <v>249</v>
      </c>
      <c r="B292" s="4" t="s">
        <v>258</v>
      </c>
      <c r="C292" s="4" t="s">
        <v>236</v>
      </c>
      <c r="D292" s="4" t="s">
        <v>471</v>
      </c>
      <c r="E292" s="23" t="s">
        <v>442</v>
      </c>
      <c r="F292" s="66" t="e">
        <f>#REF!</f>
        <v>#REF!</v>
      </c>
      <c r="G292" s="56" t="e">
        <f>#REF!</f>
        <v>#REF!</v>
      </c>
      <c r="H292" s="56" t="e">
        <f>#REF!</f>
        <v>#REF!</v>
      </c>
    </row>
    <row r="293" spans="1:8" ht="15.75">
      <c r="A293" s="3" t="s">
        <v>469</v>
      </c>
      <c r="B293" s="4" t="s">
        <v>258</v>
      </c>
      <c r="C293" s="4" t="s">
        <v>236</v>
      </c>
      <c r="D293" s="4" t="s">
        <v>471</v>
      </c>
      <c r="E293" s="23" t="s">
        <v>470</v>
      </c>
      <c r="F293" s="66" t="e">
        <f>#REF!</f>
        <v>#REF!</v>
      </c>
      <c r="G293" s="56" t="e">
        <f>#REF!</f>
        <v>#REF!</v>
      </c>
      <c r="H293" s="56" t="e">
        <f>#REF!</f>
        <v>#REF!</v>
      </c>
    </row>
    <row r="294" spans="1:8" ht="15.75" hidden="1">
      <c r="A294" s="21" t="s">
        <v>572</v>
      </c>
      <c r="B294" s="15" t="s">
        <v>258</v>
      </c>
      <c r="C294" s="15" t="s">
        <v>258</v>
      </c>
      <c r="D294" s="15"/>
      <c r="E294" s="15"/>
      <c r="F294" s="63" t="e">
        <f>F297</f>
        <v>#REF!</v>
      </c>
      <c r="G294" s="63" t="e">
        <f>G297</f>
        <v>#REF!</v>
      </c>
      <c r="H294" s="63" t="e">
        <f>H297</f>
        <v>#REF!</v>
      </c>
    </row>
    <row r="295" spans="1:8" ht="15.75" hidden="1">
      <c r="A295" s="3" t="s">
        <v>372</v>
      </c>
      <c r="B295" s="4" t="s">
        <v>258</v>
      </c>
      <c r="C295" s="23" t="s">
        <v>258</v>
      </c>
      <c r="D295" s="4" t="s">
        <v>222</v>
      </c>
      <c r="E295" s="4"/>
      <c r="F295" s="64"/>
      <c r="G295" s="56"/>
      <c r="H295" s="56"/>
    </row>
    <row r="296" spans="1:8" ht="63" hidden="1">
      <c r="A296" s="75" t="s">
        <v>375</v>
      </c>
      <c r="B296" s="4" t="s">
        <v>258</v>
      </c>
      <c r="C296" s="23" t="s">
        <v>258</v>
      </c>
      <c r="D296" s="4" t="s">
        <v>376</v>
      </c>
      <c r="E296" s="4"/>
      <c r="F296" s="64"/>
      <c r="G296" s="56"/>
      <c r="H296" s="56"/>
    </row>
    <row r="297" spans="1:8" ht="15.75" hidden="1">
      <c r="A297" s="3" t="s">
        <v>469</v>
      </c>
      <c r="B297" s="4" t="s">
        <v>258</v>
      </c>
      <c r="C297" s="23" t="s">
        <v>258</v>
      </c>
      <c r="D297" s="4" t="s">
        <v>376</v>
      </c>
      <c r="E297" s="4" t="s">
        <v>470</v>
      </c>
      <c r="F297" s="66" t="e">
        <f>#REF!</f>
        <v>#REF!</v>
      </c>
      <c r="G297" s="64" t="e">
        <f>#REF!</f>
        <v>#REF!</v>
      </c>
      <c r="H297" s="64" t="e">
        <f>#REF!</f>
        <v>#REF!</v>
      </c>
    </row>
    <row r="298" spans="1:8" ht="20.25">
      <c r="A298" s="19" t="s">
        <v>284</v>
      </c>
      <c r="B298" s="22" t="s">
        <v>285</v>
      </c>
      <c r="C298" s="22" t="s">
        <v>379</v>
      </c>
      <c r="D298" s="22"/>
      <c r="E298" s="22"/>
      <c r="F298" s="62" t="e">
        <f>F299+F306+F324</f>
        <v>#REF!</v>
      </c>
      <c r="G298" s="62" t="e">
        <f>G299+G306+G324</f>
        <v>#REF!</v>
      </c>
      <c r="H298" s="62" t="e">
        <f>H299+H306+H324</f>
        <v>#REF!</v>
      </c>
    </row>
    <row r="299" spans="1:8" ht="15.75">
      <c r="A299" s="21" t="s">
        <v>286</v>
      </c>
      <c r="B299" s="15" t="s">
        <v>285</v>
      </c>
      <c r="C299" s="15" t="s">
        <v>172</v>
      </c>
      <c r="D299" s="15"/>
      <c r="E299" s="15"/>
      <c r="F299" s="63" t="e">
        <f>F305</f>
        <v>#REF!</v>
      </c>
      <c r="G299" s="63" t="e">
        <f>G305</f>
        <v>#REF!</v>
      </c>
      <c r="H299" s="63" t="e">
        <f>H305</f>
        <v>#REF!</v>
      </c>
    </row>
    <row r="300" spans="1:8" ht="15.75" hidden="1">
      <c r="A300" s="3" t="s">
        <v>287</v>
      </c>
      <c r="B300" s="4" t="s">
        <v>285</v>
      </c>
      <c r="C300" s="4" t="s">
        <v>172</v>
      </c>
      <c r="D300" s="4" t="s">
        <v>288</v>
      </c>
      <c r="E300" s="4"/>
      <c r="F300" s="70"/>
      <c r="G300" s="56"/>
      <c r="H300" s="56"/>
    </row>
    <row r="301" spans="1:8" ht="15.75" hidden="1">
      <c r="A301" s="3" t="s">
        <v>573</v>
      </c>
      <c r="B301" s="4" t="s">
        <v>285</v>
      </c>
      <c r="C301" s="4" t="s">
        <v>172</v>
      </c>
      <c r="D301" s="4" t="s">
        <v>289</v>
      </c>
      <c r="E301" s="4"/>
      <c r="F301" s="70"/>
      <c r="G301" s="56"/>
      <c r="H301" s="56"/>
    </row>
    <row r="302" spans="1:8" ht="15.75">
      <c r="A302" s="3" t="s">
        <v>287</v>
      </c>
      <c r="B302" s="4" t="s">
        <v>285</v>
      </c>
      <c r="C302" s="4" t="s">
        <v>172</v>
      </c>
      <c r="D302" s="4" t="s">
        <v>288</v>
      </c>
      <c r="E302" s="4"/>
      <c r="F302" s="70"/>
      <c r="G302" s="56"/>
      <c r="H302" s="56"/>
    </row>
    <row r="303" spans="1:8" ht="28.5" customHeight="1">
      <c r="A303" s="83" t="s">
        <v>421</v>
      </c>
      <c r="B303" s="4" t="s">
        <v>285</v>
      </c>
      <c r="C303" s="4" t="s">
        <v>172</v>
      </c>
      <c r="D303" s="4" t="s">
        <v>289</v>
      </c>
      <c r="E303" s="4"/>
      <c r="F303" s="70"/>
      <c r="G303" s="56"/>
      <c r="H303" s="56"/>
    </row>
    <row r="304" spans="1:8" ht="30" customHeight="1">
      <c r="A304" s="3" t="s">
        <v>290</v>
      </c>
      <c r="B304" s="4" t="s">
        <v>285</v>
      </c>
      <c r="C304" s="4" t="s">
        <v>172</v>
      </c>
      <c r="D304" s="4" t="s">
        <v>291</v>
      </c>
      <c r="E304" s="4"/>
      <c r="F304" s="70"/>
      <c r="G304" s="56"/>
      <c r="H304" s="56"/>
    </row>
    <row r="305" spans="1:8" ht="15.75">
      <c r="A305" s="3" t="s">
        <v>292</v>
      </c>
      <c r="B305" s="4" t="s">
        <v>285</v>
      </c>
      <c r="C305" s="4" t="s">
        <v>172</v>
      </c>
      <c r="D305" s="4" t="s">
        <v>291</v>
      </c>
      <c r="E305" s="4" t="s">
        <v>293</v>
      </c>
      <c r="F305" s="66" t="e">
        <f>#REF!</f>
        <v>#REF!</v>
      </c>
      <c r="G305" s="56" t="e">
        <f>#REF!</f>
        <v>#REF!</v>
      </c>
      <c r="H305" s="56" t="e">
        <f>#REF!</f>
        <v>#REF!</v>
      </c>
    </row>
    <row r="306" spans="1:8" ht="15.75">
      <c r="A306" s="21" t="s">
        <v>294</v>
      </c>
      <c r="B306" s="15" t="s">
        <v>285</v>
      </c>
      <c r="C306" s="15" t="s">
        <v>175</v>
      </c>
      <c r="D306" s="15"/>
      <c r="E306" s="15"/>
      <c r="F306" s="63" t="e">
        <f>SUM(F307:F323)</f>
        <v>#REF!</v>
      </c>
      <c r="G306" s="63" t="e">
        <f>SUM(G307:G323)</f>
        <v>#REF!</v>
      </c>
      <c r="H306" s="63" t="e">
        <f>SUM(H307:H323)</f>
        <v>#REF!</v>
      </c>
    </row>
    <row r="307" spans="1:8" ht="15.75">
      <c r="A307" s="32" t="s">
        <v>295</v>
      </c>
      <c r="B307" s="33" t="s">
        <v>285</v>
      </c>
      <c r="C307" s="33" t="s">
        <v>175</v>
      </c>
      <c r="D307" s="33" t="s">
        <v>296</v>
      </c>
      <c r="E307" s="138"/>
      <c r="F307" s="70"/>
      <c r="G307" s="56"/>
      <c r="H307" s="56"/>
    </row>
    <row r="308" spans="1:8" ht="31.5">
      <c r="A308" s="3" t="s">
        <v>299</v>
      </c>
      <c r="B308" s="4" t="s">
        <v>285</v>
      </c>
      <c r="C308" s="4" t="s">
        <v>175</v>
      </c>
      <c r="D308" s="33" t="s">
        <v>300</v>
      </c>
      <c r="E308" s="23"/>
      <c r="F308" s="70"/>
      <c r="G308" s="56"/>
      <c r="H308" s="56"/>
    </row>
    <row r="309" spans="1:8" ht="15.75">
      <c r="A309" s="3" t="s">
        <v>292</v>
      </c>
      <c r="B309" s="4" t="s">
        <v>285</v>
      </c>
      <c r="C309" s="4" t="s">
        <v>175</v>
      </c>
      <c r="D309" s="33" t="s">
        <v>300</v>
      </c>
      <c r="E309" s="23" t="s">
        <v>293</v>
      </c>
      <c r="F309" s="66" t="e">
        <f>#REF!</f>
        <v>#REF!</v>
      </c>
      <c r="G309" s="56" t="e">
        <f>#REF!</f>
        <v>#REF!</v>
      </c>
      <c r="H309" s="56" t="e">
        <f>#REF!</f>
        <v>#REF!</v>
      </c>
    </row>
    <row r="310" spans="1:8" ht="15.75" customHeight="1">
      <c r="A310" s="3" t="s">
        <v>188</v>
      </c>
      <c r="B310" s="4" t="s">
        <v>285</v>
      </c>
      <c r="C310" s="4" t="s">
        <v>175</v>
      </c>
      <c r="D310" s="4" t="s">
        <v>300</v>
      </c>
      <c r="E310" s="23" t="s">
        <v>194</v>
      </c>
      <c r="F310" s="66" t="e">
        <f>#REF!</f>
        <v>#REF!</v>
      </c>
      <c r="G310" s="56" t="e">
        <f>#REF!</f>
        <v>#REF!</v>
      </c>
      <c r="H310" s="56" t="e">
        <f>#REF!</f>
        <v>#REF!</v>
      </c>
    </row>
    <row r="311" spans="1:8" ht="15.75">
      <c r="A311" s="24" t="s">
        <v>314</v>
      </c>
      <c r="B311" s="23" t="s">
        <v>285</v>
      </c>
      <c r="C311" s="23" t="s">
        <v>175</v>
      </c>
      <c r="D311" s="23" t="s">
        <v>313</v>
      </c>
      <c r="E311" s="138"/>
      <c r="F311" s="66"/>
      <c r="G311" s="56"/>
      <c r="H311" s="56"/>
    </row>
    <row r="312" spans="1:8" ht="31.5">
      <c r="A312" s="24" t="s">
        <v>577</v>
      </c>
      <c r="B312" s="23" t="s">
        <v>285</v>
      </c>
      <c r="C312" s="23" t="s">
        <v>175</v>
      </c>
      <c r="D312" s="23" t="s">
        <v>578</v>
      </c>
      <c r="E312" s="138"/>
      <c r="F312" s="66"/>
      <c r="G312" s="56"/>
      <c r="H312" s="56"/>
    </row>
    <row r="313" spans="1:8" ht="32.25">
      <c r="A313" s="24" t="s">
        <v>579</v>
      </c>
      <c r="B313" s="23" t="s">
        <v>285</v>
      </c>
      <c r="C313" s="23" t="s">
        <v>175</v>
      </c>
      <c r="D313" s="23" t="s">
        <v>574</v>
      </c>
      <c r="E313" s="138"/>
      <c r="F313" s="136"/>
      <c r="G313" s="56"/>
      <c r="H313" s="56"/>
    </row>
    <row r="314" spans="1:8" ht="15.75">
      <c r="A314" s="24" t="s">
        <v>576</v>
      </c>
      <c r="B314" s="23" t="s">
        <v>285</v>
      </c>
      <c r="C314" s="23" t="s">
        <v>175</v>
      </c>
      <c r="D314" s="23" t="s">
        <v>574</v>
      </c>
      <c r="E314" s="23" t="s">
        <v>575</v>
      </c>
      <c r="F314" s="66" t="e">
        <f>#REF!</f>
        <v>#REF!</v>
      </c>
      <c r="G314" s="66" t="e">
        <f>#REF!</f>
        <v>#REF!</v>
      </c>
      <c r="H314" s="66" t="e">
        <f>#REF!</f>
        <v>#REF!</v>
      </c>
    </row>
    <row r="315" spans="1:8" ht="15.75">
      <c r="A315" s="24" t="s">
        <v>570</v>
      </c>
      <c r="B315" s="23" t="s">
        <v>285</v>
      </c>
      <c r="C315" s="23" t="s">
        <v>175</v>
      </c>
      <c r="D315" s="23" t="s">
        <v>571</v>
      </c>
      <c r="E315" s="23"/>
      <c r="F315" s="66"/>
      <c r="G315" s="137"/>
      <c r="H315" s="137"/>
    </row>
    <row r="316" spans="1:8" ht="31.5">
      <c r="A316" s="24" t="s">
        <v>2</v>
      </c>
      <c r="B316" s="23" t="s">
        <v>285</v>
      </c>
      <c r="C316" s="23" t="s">
        <v>175</v>
      </c>
      <c r="D316" s="23" t="s">
        <v>1</v>
      </c>
      <c r="E316" s="23"/>
      <c r="F316" s="139"/>
      <c r="G316" s="137"/>
      <c r="H316" s="137"/>
    </row>
    <row r="317" spans="1:8" ht="15.75">
      <c r="A317" s="24" t="s">
        <v>576</v>
      </c>
      <c r="B317" s="23" t="s">
        <v>285</v>
      </c>
      <c r="C317" s="23" t="s">
        <v>175</v>
      </c>
      <c r="D317" s="23" t="s">
        <v>1</v>
      </c>
      <c r="E317" s="23" t="s">
        <v>575</v>
      </c>
      <c r="F317" s="66" t="e">
        <f>#REF!</f>
        <v>#REF!</v>
      </c>
      <c r="G317" s="137" t="e">
        <f>#REF!</f>
        <v>#REF!</v>
      </c>
      <c r="H317" s="137" t="e">
        <f>#REF!</f>
        <v>#REF!</v>
      </c>
    </row>
    <row r="318" spans="1:8" ht="20.25">
      <c r="A318" s="32" t="s">
        <v>304</v>
      </c>
      <c r="B318" s="33" t="s">
        <v>285</v>
      </c>
      <c r="C318" s="33" t="s">
        <v>175</v>
      </c>
      <c r="D318" s="33" t="s">
        <v>305</v>
      </c>
      <c r="E318" s="98"/>
      <c r="F318" s="66"/>
      <c r="G318" s="137"/>
      <c r="H318" s="137"/>
    </row>
    <row r="319" spans="1:8" ht="110.25">
      <c r="A319" s="32" t="s">
        <v>459</v>
      </c>
      <c r="B319" s="33" t="s">
        <v>285</v>
      </c>
      <c r="C319" s="33" t="s">
        <v>175</v>
      </c>
      <c r="D319" s="33" t="s">
        <v>458</v>
      </c>
      <c r="E319" s="33"/>
      <c r="F319" s="66"/>
      <c r="G319" s="137"/>
      <c r="H319" s="137"/>
    </row>
    <row r="320" spans="1:8" ht="47.25">
      <c r="A320" s="32" t="s">
        <v>461</v>
      </c>
      <c r="B320" s="33" t="s">
        <v>285</v>
      </c>
      <c r="C320" s="33" t="s">
        <v>175</v>
      </c>
      <c r="D320" s="33" t="s">
        <v>460</v>
      </c>
      <c r="E320" s="33"/>
      <c r="F320" s="66"/>
      <c r="G320" s="137"/>
      <c r="H320" s="137"/>
    </row>
    <row r="321" spans="1:8" ht="15.75">
      <c r="A321" s="32" t="s">
        <v>292</v>
      </c>
      <c r="B321" s="33" t="s">
        <v>285</v>
      </c>
      <c r="C321" s="33" t="s">
        <v>175</v>
      </c>
      <c r="D321" s="33" t="s">
        <v>460</v>
      </c>
      <c r="E321" s="33" t="s">
        <v>293</v>
      </c>
      <c r="F321" s="66" t="e">
        <f>#REF!</f>
        <v>#REF!</v>
      </c>
      <c r="G321" s="137" t="e">
        <f>#REF!</f>
        <v>#REF!</v>
      </c>
      <c r="H321" s="137" t="e">
        <f>#REF!</f>
        <v>#REF!</v>
      </c>
    </row>
    <row r="322" spans="1:8" ht="31.5" customHeight="1">
      <c r="A322" s="3" t="s">
        <v>462</v>
      </c>
      <c r="B322" s="4" t="s">
        <v>285</v>
      </c>
      <c r="C322" s="4" t="s">
        <v>175</v>
      </c>
      <c r="D322" s="4" t="s">
        <v>463</v>
      </c>
      <c r="E322" s="4"/>
      <c r="F322" s="66"/>
      <c r="G322" s="137"/>
      <c r="H322" s="137"/>
    </row>
    <row r="323" spans="1:8" ht="15.75">
      <c r="A323" s="32" t="s">
        <v>292</v>
      </c>
      <c r="B323" s="4" t="s">
        <v>285</v>
      </c>
      <c r="C323" s="4" t="s">
        <v>175</v>
      </c>
      <c r="D323" s="4" t="s">
        <v>463</v>
      </c>
      <c r="E323" s="23" t="s">
        <v>293</v>
      </c>
      <c r="F323" s="66" t="e">
        <f>#REF!</f>
        <v>#REF!</v>
      </c>
      <c r="G323" s="137" t="e">
        <f>#REF!</f>
        <v>#REF!</v>
      </c>
      <c r="H323" s="137" t="e">
        <f>#REF!</f>
        <v>#REF!</v>
      </c>
    </row>
    <row r="324" spans="1:8" ht="15.75">
      <c r="A324" s="21" t="s">
        <v>301</v>
      </c>
      <c r="B324" s="15" t="s">
        <v>285</v>
      </c>
      <c r="C324" s="15" t="s">
        <v>202</v>
      </c>
      <c r="D324" s="15"/>
      <c r="E324" s="15"/>
      <c r="F324" s="63" t="e">
        <f>SUM(F325:F337)</f>
        <v>#REF!</v>
      </c>
      <c r="G324" s="63" t="e">
        <f>SUM(G325:G337)</f>
        <v>#REF!</v>
      </c>
      <c r="H324" s="63" t="e">
        <f>SUM(H325:H337)</f>
        <v>#REF!</v>
      </c>
    </row>
    <row r="325" spans="1:8" ht="15.75">
      <c r="A325" s="3" t="s">
        <v>295</v>
      </c>
      <c r="B325" s="4" t="s">
        <v>285</v>
      </c>
      <c r="C325" s="4" t="s">
        <v>202</v>
      </c>
      <c r="D325" s="4" t="s">
        <v>296</v>
      </c>
      <c r="E325" s="23"/>
      <c r="F325" s="135"/>
      <c r="G325" s="135"/>
      <c r="H325" s="135"/>
    </row>
    <row r="326" spans="1:8" ht="63">
      <c r="A326" s="3" t="s">
        <v>297</v>
      </c>
      <c r="B326" s="4" t="s">
        <v>285</v>
      </c>
      <c r="C326" s="4" t="s">
        <v>202</v>
      </c>
      <c r="D326" s="4" t="s">
        <v>298</v>
      </c>
      <c r="E326" s="23"/>
      <c r="F326" s="135"/>
      <c r="G326" s="135"/>
      <c r="H326" s="135"/>
    </row>
    <row r="327" spans="1:8" ht="15.75">
      <c r="A327" s="3" t="s">
        <v>292</v>
      </c>
      <c r="B327" s="4" t="s">
        <v>285</v>
      </c>
      <c r="C327" s="4" t="s">
        <v>202</v>
      </c>
      <c r="D327" s="4" t="s">
        <v>298</v>
      </c>
      <c r="E327" s="23" t="s">
        <v>293</v>
      </c>
      <c r="F327" s="66" t="e">
        <f>#REF!</f>
        <v>#REF!</v>
      </c>
      <c r="G327" s="66" t="e">
        <f>#REF!</f>
        <v>#REF!</v>
      </c>
      <c r="H327" s="66" t="e">
        <f>#REF!</f>
        <v>#REF!</v>
      </c>
    </row>
    <row r="328" spans="1:8" ht="15.75">
      <c r="A328" s="3" t="s">
        <v>315</v>
      </c>
      <c r="B328" s="4" t="s">
        <v>285</v>
      </c>
      <c r="C328" s="4" t="s">
        <v>202</v>
      </c>
      <c r="D328" s="4" t="s">
        <v>250</v>
      </c>
      <c r="E328" s="23"/>
      <c r="F328" s="23"/>
      <c r="G328" s="4"/>
      <c r="H328" s="4"/>
    </row>
    <row r="329" spans="1:8" ht="28.5" customHeight="1">
      <c r="A329" s="3" t="s">
        <v>422</v>
      </c>
      <c r="B329" s="4" t="s">
        <v>285</v>
      </c>
      <c r="C329" s="4" t="s">
        <v>202</v>
      </c>
      <c r="D329" s="4" t="s">
        <v>423</v>
      </c>
      <c r="E329" s="23"/>
      <c r="F329" s="23"/>
      <c r="G329" s="4"/>
      <c r="H329" s="4"/>
    </row>
    <row r="330" spans="1:8" ht="17.25" customHeight="1">
      <c r="A330" s="3" t="s">
        <v>303</v>
      </c>
      <c r="B330" s="4" t="s">
        <v>285</v>
      </c>
      <c r="C330" s="4" t="s">
        <v>202</v>
      </c>
      <c r="D330" s="4" t="s">
        <v>424</v>
      </c>
      <c r="E330" s="23"/>
      <c r="F330" s="90"/>
      <c r="G330" s="4"/>
      <c r="H330" s="56"/>
    </row>
    <row r="331" spans="1:8" ht="15.75">
      <c r="A331" s="3" t="s">
        <v>292</v>
      </c>
      <c r="B331" s="4" t="s">
        <v>285</v>
      </c>
      <c r="C331" s="4" t="s">
        <v>202</v>
      </c>
      <c r="D331" s="4" t="s">
        <v>424</v>
      </c>
      <c r="E331" s="23" t="s">
        <v>293</v>
      </c>
      <c r="F331" s="66" t="e">
        <f>#REF!</f>
        <v>#REF!</v>
      </c>
      <c r="G331" s="56" t="e">
        <f>#REF!</f>
        <v>#REF!</v>
      </c>
      <c r="H331" s="56" t="e">
        <f>#REF!</f>
        <v>#REF!</v>
      </c>
    </row>
    <row r="332" spans="1:8" ht="31.5">
      <c r="A332" s="3" t="s">
        <v>426</v>
      </c>
      <c r="B332" s="4" t="s">
        <v>285</v>
      </c>
      <c r="C332" s="4" t="s">
        <v>202</v>
      </c>
      <c r="D332" s="4" t="s">
        <v>425</v>
      </c>
      <c r="E332" s="23"/>
      <c r="F332" s="56"/>
      <c r="G332" s="56"/>
      <c r="H332" s="56"/>
    </row>
    <row r="333" spans="1:8" s="5" customFormat="1" ht="15.75">
      <c r="A333" s="3" t="s">
        <v>292</v>
      </c>
      <c r="B333" s="4" t="s">
        <v>285</v>
      </c>
      <c r="C333" s="4" t="s">
        <v>202</v>
      </c>
      <c r="D333" s="4" t="s">
        <v>425</v>
      </c>
      <c r="E333" s="23" t="s">
        <v>293</v>
      </c>
      <c r="F333" s="66" t="e">
        <f>#REF!</f>
        <v>#REF!</v>
      </c>
      <c r="G333" s="56" t="e">
        <f>#REF!</f>
        <v>#REF!</v>
      </c>
      <c r="H333" s="56" t="e">
        <f>#REF!</f>
        <v>#REF!</v>
      </c>
    </row>
    <row r="334" spans="1:8" ht="18.75">
      <c r="A334" s="3" t="s">
        <v>249</v>
      </c>
      <c r="B334" s="4" t="s">
        <v>285</v>
      </c>
      <c r="C334" s="4" t="s">
        <v>202</v>
      </c>
      <c r="D334" s="4" t="s">
        <v>250</v>
      </c>
      <c r="E334" s="23"/>
      <c r="F334" s="90"/>
      <c r="G334" s="56"/>
      <c r="H334" s="140"/>
    </row>
    <row r="335" spans="1:8" ht="63.75" customHeight="1">
      <c r="A335" s="3" t="s">
        <v>406</v>
      </c>
      <c r="B335" s="4" t="s">
        <v>285</v>
      </c>
      <c r="C335" s="4" t="s">
        <v>202</v>
      </c>
      <c r="D335" s="4" t="s">
        <v>302</v>
      </c>
      <c r="E335" s="23"/>
      <c r="F335" s="66"/>
      <c r="G335" s="56"/>
      <c r="H335" s="56"/>
    </row>
    <row r="336" spans="1:8" ht="78.75">
      <c r="A336" s="3" t="s">
        <v>464</v>
      </c>
      <c r="B336" s="4" t="s">
        <v>285</v>
      </c>
      <c r="C336" s="4" t="s">
        <v>202</v>
      </c>
      <c r="D336" s="4" t="s">
        <v>465</v>
      </c>
      <c r="E336" s="23"/>
      <c r="F336" s="66"/>
      <c r="G336" s="56"/>
      <c r="H336" s="56"/>
    </row>
    <row r="337" spans="1:8" ht="15.75">
      <c r="A337" s="3" t="s">
        <v>292</v>
      </c>
      <c r="B337" s="4" t="s">
        <v>285</v>
      </c>
      <c r="C337" s="4" t="s">
        <v>202</v>
      </c>
      <c r="D337" s="4" t="s">
        <v>465</v>
      </c>
      <c r="E337" s="23" t="s">
        <v>293</v>
      </c>
      <c r="F337" s="66" t="e">
        <f>#REF!</f>
        <v>#REF!</v>
      </c>
      <c r="G337" s="56" t="e">
        <f>#REF!</f>
        <v>#REF!</v>
      </c>
      <c r="H337" s="56" t="e">
        <f>#REF!</f>
        <v>#REF!</v>
      </c>
    </row>
    <row r="338" spans="1:8" ht="20.25">
      <c r="A338" s="19" t="s">
        <v>580</v>
      </c>
      <c r="B338" s="22" t="s">
        <v>206</v>
      </c>
      <c r="C338" s="22" t="s">
        <v>379</v>
      </c>
      <c r="D338" s="22"/>
      <c r="E338" s="22"/>
      <c r="F338" s="62" t="e">
        <f>F339</f>
        <v>#REF!</v>
      </c>
      <c r="G338" s="62" t="e">
        <f>G339</f>
        <v>#REF!</v>
      </c>
      <c r="H338" s="62" t="e">
        <f>H339</f>
        <v>#REF!</v>
      </c>
    </row>
    <row r="339" spans="1:8" ht="15.75">
      <c r="A339" s="21" t="s">
        <v>396</v>
      </c>
      <c r="B339" s="15" t="s">
        <v>206</v>
      </c>
      <c r="C339" s="15" t="s">
        <v>173</v>
      </c>
      <c r="D339" s="15"/>
      <c r="E339" s="15"/>
      <c r="F339" s="63" t="e">
        <f>SUM(F340:F347)</f>
        <v>#REF!</v>
      </c>
      <c r="G339" s="63" t="e">
        <f>SUM(G340:G347)</f>
        <v>#REF!</v>
      </c>
      <c r="H339" s="63" t="e">
        <f>SUM(H340:H347)</f>
        <v>#REF!</v>
      </c>
    </row>
    <row r="340" spans="1:8" ht="15.75">
      <c r="A340" s="3" t="s">
        <v>407</v>
      </c>
      <c r="B340" s="4" t="s">
        <v>206</v>
      </c>
      <c r="C340" s="4" t="s">
        <v>173</v>
      </c>
      <c r="D340" s="4" t="s">
        <v>327</v>
      </c>
      <c r="E340" s="23"/>
      <c r="F340" s="56"/>
      <c r="G340" s="56"/>
      <c r="H340" s="56"/>
    </row>
    <row r="341" spans="1:8" ht="15.75">
      <c r="A341" s="3" t="s">
        <v>443</v>
      </c>
      <c r="B341" s="4" t="s">
        <v>206</v>
      </c>
      <c r="C341" s="4" t="s">
        <v>173</v>
      </c>
      <c r="D341" s="4" t="s">
        <v>328</v>
      </c>
      <c r="E341" s="23"/>
      <c r="F341" s="56"/>
      <c r="G341" s="56"/>
      <c r="H341" s="56"/>
    </row>
    <row r="342" spans="1:8" ht="15.75">
      <c r="A342" s="3" t="s">
        <v>444</v>
      </c>
      <c r="B342" s="4" t="s">
        <v>206</v>
      </c>
      <c r="C342" s="4" t="s">
        <v>173</v>
      </c>
      <c r="D342" s="4" t="s">
        <v>328</v>
      </c>
      <c r="E342" s="23" t="s">
        <v>227</v>
      </c>
      <c r="F342" s="66" t="e">
        <f>#REF!</f>
        <v>#REF!</v>
      </c>
      <c r="G342" s="56" t="e">
        <f>#REF!</f>
        <v>#REF!</v>
      </c>
      <c r="H342" s="56" t="e">
        <f>#REF!</f>
        <v>#REF!</v>
      </c>
    </row>
    <row r="343" spans="1:8" ht="47.25">
      <c r="A343" s="3" t="s">
        <v>445</v>
      </c>
      <c r="B343" s="4" t="s">
        <v>206</v>
      </c>
      <c r="C343" s="4" t="s">
        <v>173</v>
      </c>
      <c r="D343" s="4" t="s">
        <v>466</v>
      </c>
      <c r="E343" s="23"/>
      <c r="F343" s="66"/>
      <c r="G343" s="56"/>
      <c r="H343" s="56"/>
    </row>
    <row r="344" spans="1:8" ht="15.75">
      <c r="A344" s="3" t="s">
        <v>444</v>
      </c>
      <c r="B344" s="4" t="s">
        <v>206</v>
      </c>
      <c r="C344" s="4" t="s">
        <v>173</v>
      </c>
      <c r="D344" s="4" t="s">
        <v>466</v>
      </c>
      <c r="E344" s="23" t="s">
        <v>227</v>
      </c>
      <c r="F344" s="66" t="e">
        <f>#REF!</f>
        <v>#REF!</v>
      </c>
      <c r="G344" s="56" t="e">
        <f>#REF!</f>
        <v>#REF!</v>
      </c>
      <c r="H344" s="56" t="e">
        <f>#REF!</f>
        <v>#REF!</v>
      </c>
    </row>
    <row r="345" spans="1:8" ht="15.75">
      <c r="A345" s="3" t="s">
        <v>372</v>
      </c>
      <c r="B345" s="4" t="s">
        <v>206</v>
      </c>
      <c r="C345" s="4" t="s">
        <v>173</v>
      </c>
      <c r="D345" s="4" t="s">
        <v>222</v>
      </c>
      <c r="E345" s="23"/>
      <c r="F345" s="66"/>
      <c r="G345" s="56"/>
      <c r="H345" s="56"/>
    </row>
    <row r="346" spans="1:8" ht="47.25">
      <c r="A346" s="52" t="s">
        <v>490</v>
      </c>
      <c r="B346" s="4" t="s">
        <v>206</v>
      </c>
      <c r="C346" s="4" t="s">
        <v>173</v>
      </c>
      <c r="D346" s="4" t="s">
        <v>489</v>
      </c>
      <c r="E346" s="23"/>
      <c r="F346" s="66"/>
      <c r="G346" s="56"/>
      <c r="H346" s="56"/>
    </row>
    <row r="347" spans="1:8" ht="15.75">
      <c r="A347" s="3" t="s">
        <v>207</v>
      </c>
      <c r="B347" s="4" t="s">
        <v>206</v>
      </c>
      <c r="C347" s="4" t="s">
        <v>173</v>
      </c>
      <c r="D347" s="4" t="s">
        <v>489</v>
      </c>
      <c r="E347" s="23" t="s">
        <v>208</v>
      </c>
      <c r="F347" s="66" t="e">
        <f>#REF!</f>
        <v>#REF!</v>
      </c>
      <c r="G347" s="56" t="e">
        <f>#REF!</f>
        <v>#REF!</v>
      </c>
      <c r="H347" s="56" t="e">
        <f>#REF!</f>
        <v>#REF!</v>
      </c>
    </row>
    <row r="348" spans="1:8" s="5" customFormat="1" ht="20.25">
      <c r="A348" s="19" t="s">
        <v>378</v>
      </c>
      <c r="B348" s="22" t="s">
        <v>209</v>
      </c>
      <c r="C348" s="22" t="s">
        <v>379</v>
      </c>
      <c r="D348" s="22"/>
      <c r="E348" s="22"/>
      <c r="F348" s="62" t="e">
        <f>F349</f>
        <v>#REF!</v>
      </c>
      <c r="G348" s="62" t="e">
        <f>G349</f>
        <v>#REF!</v>
      </c>
      <c r="H348" s="62" t="e">
        <f>H349</f>
        <v>#REF!</v>
      </c>
    </row>
    <row r="349" spans="1:8" s="5" customFormat="1" ht="15.75">
      <c r="A349" s="21" t="s">
        <v>270</v>
      </c>
      <c r="B349" s="15" t="s">
        <v>209</v>
      </c>
      <c r="C349" s="15" t="s">
        <v>173</v>
      </c>
      <c r="D349" s="15"/>
      <c r="E349" s="15"/>
      <c r="F349" s="63" t="e">
        <f>F352</f>
        <v>#REF!</v>
      </c>
      <c r="G349" s="63" t="e">
        <f>G352</f>
        <v>#REF!</v>
      </c>
      <c r="H349" s="63" t="e">
        <f>H352</f>
        <v>#REF!</v>
      </c>
    </row>
    <row r="350" spans="1:8" s="5" customFormat="1" ht="31.5">
      <c r="A350" s="3" t="s">
        <v>271</v>
      </c>
      <c r="B350" s="4" t="s">
        <v>209</v>
      </c>
      <c r="C350" s="4" t="s">
        <v>173</v>
      </c>
      <c r="D350" s="4" t="s">
        <v>272</v>
      </c>
      <c r="E350" s="23"/>
      <c r="F350" s="56"/>
      <c r="G350" s="56"/>
      <c r="H350" s="56"/>
    </row>
    <row r="351" spans="1:8" s="5" customFormat="1" ht="15.75">
      <c r="A351" s="3" t="s">
        <v>440</v>
      </c>
      <c r="B351" s="4" t="s">
        <v>209</v>
      </c>
      <c r="C351" s="4" t="s">
        <v>173</v>
      </c>
      <c r="D351" s="23" t="s">
        <v>484</v>
      </c>
      <c r="E351" s="23"/>
      <c r="F351" s="56"/>
      <c r="G351" s="56"/>
      <c r="H351" s="56"/>
    </row>
    <row r="352" spans="1:8" s="5" customFormat="1" ht="47.25">
      <c r="A352" s="3" t="s">
        <v>441</v>
      </c>
      <c r="B352" s="4" t="s">
        <v>209</v>
      </c>
      <c r="C352" s="4" t="s">
        <v>173</v>
      </c>
      <c r="D352" s="23" t="s">
        <v>484</v>
      </c>
      <c r="E352" s="23" t="s">
        <v>442</v>
      </c>
      <c r="F352" s="66" t="e">
        <f>#REF!</f>
        <v>#REF!</v>
      </c>
      <c r="G352" s="56" t="e">
        <f>#REF!</f>
        <v>#REF!</v>
      </c>
      <c r="H352" s="56" t="e">
        <f>#REF!</f>
        <v>#REF!</v>
      </c>
    </row>
    <row r="353" spans="1:8" s="5" customFormat="1" ht="40.5">
      <c r="A353" s="19" t="s">
        <v>366</v>
      </c>
      <c r="B353" s="22" t="s">
        <v>381</v>
      </c>
      <c r="C353" s="22" t="s">
        <v>379</v>
      </c>
      <c r="D353" s="22"/>
      <c r="E353" s="22"/>
      <c r="F353" s="62" t="e">
        <f>F354</f>
        <v>#REF!</v>
      </c>
      <c r="G353" s="62" t="e">
        <f>G354</f>
        <v>#REF!</v>
      </c>
      <c r="H353" s="62" t="e">
        <f>H354</f>
        <v>#REF!</v>
      </c>
    </row>
    <row r="354" spans="1:8" s="5" customFormat="1" ht="31.5">
      <c r="A354" s="21" t="s">
        <v>380</v>
      </c>
      <c r="B354" s="15" t="s">
        <v>381</v>
      </c>
      <c r="C354" s="15" t="s">
        <v>172</v>
      </c>
      <c r="D354" s="15"/>
      <c r="E354" s="15"/>
      <c r="F354" s="63" t="e">
        <f>F357</f>
        <v>#REF!</v>
      </c>
      <c r="G354" s="63" t="e">
        <f>G357</f>
        <v>#REF!</v>
      </c>
      <c r="H354" s="63" t="e">
        <f>H357</f>
        <v>#REF!</v>
      </c>
    </row>
    <row r="355" spans="1:8" s="5" customFormat="1" ht="15.75">
      <c r="A355" s="52" t="s">
        <v>367</v>
      </c>
      <c r="B355" s="23" t="s">
        <v>381</v>
      </c>
      <c r="C355" s="23" t="s">
        <v>172</v>
      </c>
      <c r="D355" s="33" t="s">
        <v>368</v>
      </c>
      <c r="E355" s="23"/>
      <c r="F355" s="56"/>
      <c r="G355" s="56"/>
      <c r="H355" s="56"/>
    </row>
    <row r="356" spans="1:8" ht="15.75">
      <c r="A356" s="52" t="s">
        <v>370</v>
      </c>
      <c r="B356" s="23" t="s">
        <v>381</v>
      </c>
      <c r="C356" s="23" t="s">
        <v>172</v>
      </c>
      <c r="D356" s="33" t="s">
        <v>369</v>
      </c>
      <c r="E356" s="23"/>
      <c r="F356" s="56"/>
      <c r="G356" s="56"/>
      <c r="H356" s="56"/>
    </row>
    <row r="357" spans="1:8" ht="15.75">
      <c r="A357" s="3" t="s">
        <v>207</v>
      </c>
      <c r="B357" s="23" t="s">
        <v>381</v>
      </c>
      <c r="C357" s="23" t="s">
        <v>172</v>
      </c>
      <c r="D357" s="33" t="s">
        <v>369</v>
      </c>
      <c r="E357" s="23" t="s">
        <v>208</v>
      </c>
      <c r="F357" s="56" t="e">
        <f>#REF!</f>
        <v>#REF!</v>
      </c>
      <c r="G357" s="56" t="e">
        <f>#REF!</f>
        <v>#REF!</v>
      </c>
      <c r="H357" s="56" t="e">
        <f>#REF!</f>
        <v>#REF!</v>
      </c>
    </row>
    <row r="358" spans="1:8" ht="15.75">
      <c r="A358" s="141" t="s">
        <v>581</v>
      </c>
      <c r="B358" s="141"/>
      <c r="C358" s="141"/>
      <c r="D358" s="141"/>
      <c r="E358" s="141"/>
      <c r="F358" s="142" t="e">
        <f>F9+F66+F74+F113+F134+F142+F235+F255+F298+F338+F348+F353</f>
        <v>#REF!</v>
      </c>
      <c r="G358" s="142" t="e">
        <f>G9+G66+G74+G113+G134+G142+G235+G255+G298+G338+G348+G353</f>
        <v>#REF!</v>
      </c>
      <c r="H358" s="142" t="e">
        <f>H9+H66+H74+H113+H134+H142+H235+H255+H298+H338+H348+H353</f>
        <v>#REF!</v>
      </c>
    </row>
    <row r="359" spans="1:8" ht="15.75">
      <c r="A359" s="244"/>
      <c r="B359" s="244"/>
      <c r="C359" s="244"/>
      <c r="D359" s="244"/>
      <c r="E359" s="244"/>
      <c r="F359" s="245"/>
      <c r="G359" s="245"/>
      <c r="H359" s="245"/>
    </row>
    <row r="360" spans="1:8" ht="15.75">
      <c r="A360" s="244"/>
      <c r="B360" s="244"/>
      <c r="C360" s="244"/>
      <c r="D360" s="244"/>
      <c r="E360" s="244"/>
      <c r="F360" s="245"/>
      <c r="G360" s="245"/>
      <c r="H360" s="245"/>
    </row>
    <row r="361" spans="1:8" ht="15.75">
      <c r="A361" s="8"/>
      <c r="F361" s="13"/>
      <c r="G361" s="13"/>
      <c r="H361" s="13"/>
    </row>
    <row r="362" spans="1:8" ht="15.75">
      <c r="A362" s="8" t="s">
        <v>166</v>
      </c>
      <c r="F362" s="13"/>
      <c r="G362" s="13"/>
      <c r="H362" s="13"/>
    </row>
    <row r="363" spans="1:8" ht="15.75">
      <c r="A363" s="8" t="s">
        <v>306</v>
      </c>
      <c r="B363" s="10"/>
      <c r="C363" s="10"/>
      <c r="D363" s="10"/>
      <c r="E363" s="10"/>
      <c r="F363" s="13" t="s">
        <v>325</v>
      </c>
      <c r="G363" s="13"/>
      <c r="H363" s="13"/>
    </row>
    <row r="364" spans="1:8" ht="15.75">
      <c r="A364" s="11"/>
      <c r="B364" s="11"/>
      <c r="C364" s="11"/>
      <c r="D364" s="11"/>
      <c r="E364" s="11"/>
      <c r="F364" s="11"/>
      <c r="G364" s="11"/>
      <c r="H364" s="11"/>
    </row>
    <row r="365" spans="1:8" ht="15.75">
      <c r="A365" s="11"/>
      <c r="B365" s="11"/>
      <c r="C365" s="11"/>
      <c r="D365" s="11"/>
      <c r="E365" s="11"/>
      <c r="F365" s="11"/>
      <c r="G365" s="11"/>
      <c r="H365" s="11"/>
    </row>
    <row r="366" spans="1:8" ht="15.75">
      <c r="A366" s="8"/>
      <c r="F366" s="13"/>
      <c r="G366" s="13"/>
      <c r="H366" s="13"/>
    </row>
    <row r="367" spans="1:8" ht="15.75">
      <c r="A367" s="8"/>
      <c r="F367" s="13"/>
      <c r="G367" s="13"/>
      <c r="H367" s="13"/>
    </row>
    <row r="368" spans="1:8" s="11" customFormat="1" ht="15.75">
      <c r="A368" s="8"/>
      <c r="B368" s="1"/>
      <c r="C368" s="1"/>
      <c r="D368" s="1"/>
      <c r="E368" s="1"/>
      <c r="F368" s="13"/>
      <c r="G368" s="13"/>
      <c r="H368" s="13"/>
    </row>
    <row r="369" spans="1:8" s="11" customFormat="1" ht="15.75">
      <c r="A369" s="8"/>
      <c r="B369" s="1"/>
      <c r="C369" s="1"/>
      <c r="D369" s="1"/>
      <c r="E369" s="1"/>
      <c r="F369" s="13"/>
      <c r="G369" s="13"/>
      <c r="H369" s="13"/>
    </row>
    <row r="370" spans="1:8" ht="15.75">
      <c r="A370" s="8"/>
      <c r="F370" s="13"/>
      <c r="G370" s="13"/>
      <c r="H370" s="13"/>
    </row>
    <row r="371" spans="1:8" ht="15.75">
      <c r="A371" s="8"/>
      <c r="F371" s="13"/>
      <c r="G371" s="13"/>
      <c r="H371" s="13"/>
    </row>
    <row r="372" spans="1:8" ht="15.75">
      <c r="A372" s="8"/>
      <c r="F372" s="13"/>
      <c r="G372" s="13"/>
      <c r="H372" s="13"/>
    </row>
    <row r="373" spans="1:8" ht="15.75">
      <c r="A373" s="8"/>
      <c r="F373" s="13"/>
      <c r="G373" s="13"/>
      <c r="H373" s="13"/>
    </row>
    <row r="374" spans="1:8" ht="15.75">
      <c r="A374" s="8"/>
      <c r="F374" s="13"/>
      <c r="G374" s="13"/>
      <c r="H374" s="13"/>
    </row>
    <row r="375" spans="1:8" ht="15.75">
      <c r="A375" s="8"/>
      <c r="F375" s="13"/>
      <c r="G375" s="13"/>
      <c r="H375" s="13"/>
    </row>
    <row r="376" spans="1:8" ht="15.75">
      <c r="A376" s="8"/>
      <c r="F376" s="13"/>
      <c r="G376" s="13"/>
      <c r="H376" s="13"/>
    </row>
    <row r="377" spans="1:8" ht="15.75">
      <c r="A377" s="8" t="s">
        <v>166</v>
      </c>
      <c r="F377" s="13"/>
      <c r="G377" s="13"/>
      <c r="H377" s="13"/>
    </row>
    <row r="378" spans="1:8" ht="15.75">
      <c r="A378" s="8"/>
      <c r="F378" s="13"/>
      <c r="G378" s="13"/>
      <c r="H378" s="13"/>
    </row>
    <row r="379" spans="1:8" ht="15.75">
      <c r="A379" s="8"/>
      <c r="F379" s="13"/>
      <c r="G379" s="13"/>
      <c r="H379" s="13"/>
    </row>
    <row r="380" spans="1:8" ht="15.75">
      <c r="A380" s="8"/>
      <c r="F380" s="13"/>
      <c r="G380" s="13"/>
      <c r="H380" s="13"/>
    </row>
    <row r="381" spans="1:8" ht="15.75">
      <c r="A381" s="8"/>
      <c r="F381" s="13"/>
      <c r="G381" s="13"/>
      <c r="H381" s="13"/>
    </row>
    <row r="382" spans="1:8" ht="15.75">
      <c r="A382" s="8"/>
      <c r="F382" s="13"/>
      <c r="G382" s="13"/>
      <c r="H382" s="13"/>
    </row>
    <row r="383" spans="1:8" ht="15.75">
      <c r="A383" s="8"/>
      <c r="F383" s="13"/>
      <c r="G383" s="13"/>
      <c r="H383" s="13"/>
    </row>
    <row r="384" spans="1:8" ht="15.75">
      <c r="A384" s="8"/>
      <c r="F384" s="13"/>
      <c r="G384" s="13"/>
      <c r="H384" s="13"/>
    </row>
    <row r="385" spans="1:8" ht="15.75">
      <c r="A385" s="8"/>
      <c r="F385" s="13"/>
      <c r="G385" s="13"/>
      <c r="H385" s="13"/>
    </row>
    <row r="386" spans="1:8" ht="15.75">
      <c r="A386" s="8"/>
      <c r="F386" s="13"/>
      <c r="G386" s="13"/>
      <c r="H386" s="13"/>
    </row>
    <row r="387" spans="1:8" ht="15.75">
      <c r="A387" s="8"/>
      <c r="F387" s="13"/>
      <c r="G387" s="13"/>
      <c r="H387" s="13"/>
    </row>
    <row r="388" spans="1:8" ht="15.75">
      <c r="A388" s="8"/>
      <c r="F388" s="13"/>
      <c r="G388" s="13"/>
      <c r="H388" s="13"/>
    </row>
    <row r="389" spans="1:8" ht="15.75">
      <c r="A389" s="8"/>
      <c r="F389" s="13"/>
      <c r="G389" s="13"/>
      <c r="H389" s="13"/>
    </row>
    <row r="390" spans="1:8" ht="15.75">
      <c r="A390" s="8"/>
      <c r="F390" s="13"/>
      <c r="G390" s="13"/>
      <c r="H390" s="13"/>
    </row>
    <row r="391" spans="1:8" ht="15.75">
      <c r="A391" s="8"/>
      <c r="F391" s="13"/>
      <c r="G391" s="13"/>
      <c r="H391" s="13"/>
    </row>
    <row r="392" spans="1:8" ht="15.75">
      <c r="A392" s="8"/>
      <c r="F392" s="13"/>
      <c r="G392" s="13"/>
      <c r="H392" s="13"/>
    </row>
    <row r="393" spans="1:8" ht="15.75">
      <c r="A393" s="8"/>
      <c r="F393" s="13"/>
      <c r="G393" s="13"/>
      <c r="H393" s="13"/>
    </row>
    <row r="394" spans="1:8" ht="15.75">
      <c r="A394" s="8"/>
      <c r="F394" s="13"/>
      <c r="G394" s="13"/>
      <c r="H394" s="13"/>
    </row>
    <row r="395" spans="1:8" ht="15.75">
      <c r="A395" s="8"/>
      <c r="F395" s="13"/>
      <c r="G395" s="13"/>
      <c r="H395" s="13"/>
    </row>
    <row r="396" spans="1:8" ht="15.75">
      <c r="A396" s="8"/>
      <c r="F396" s="13"/>
      <c r="G396" s="13"/>
      <c r="H396" s="13"/>
    </row>
    <row r="397" spans="1:8" ht="15.75">
      <c r="A397" s="8"/>
      <c r="F397" s="13"/>
      <c r="G397" s="13"/>
      <c r="H397" s="13"/>
    </row>
    <row r="398" spans="1:8" ht="15.75">
      <c r="A398" s="8"/>
      <c r="F398" s="13"/>
      <c r="G398" s="13"/>
      <c r="H398" s="13"/>
    </row>
    <row r="399" spans="1:8" ht="15.75">
      <c r="A399" s="8"/>
      <c r="F399" s="13"/>
      <c r="G399" s="13"/>
      <c r="H399" s="13"/>
    </row>
    <row r="400" spans="1:8" ht="15.75">
      <c r="A400" s="8"/>
      <c r="F400" s="13"/>
      <c r="G400" s="13"/>
      <c r="H400" s="13"/>
    </row>
    <row r="401" spans="1:8" ht="15.75">
      <c r="A401" s="8"/>
      <c r="F401" s="13"/>
      <c r="G401" s="13"/>
      <c r="H401" s="13"/>
    </row>
    <row r="402" spans="1:8" ht="15.75">
      <c r="A402" s="8"/>
      <c r="F402" s="13"/>
      <c r="G402" s="13"/>
      <c r="H402" s="13"/>
    </row>
    <row r="403" spans="1:8" ht="15.75">
      <c r="A403" s="8"/>
      <c r="F403" s="13"/>
      <c r="G403" s="13"/>
      <c r="H403" s="13"/>
    </row>
    <row r="404" spans="1:8" ht="15.75">
      <c r="A404" s="8"/>
      <c r="F404" s="13"/>
      <c r="G404" s="13"/>
      <c r="H404" s="13"/>
    </row>
    <row r="405" spans="1:8" ht="15.75">
      <c r="A405" s="8"/>
      <c r="F405" s="13"/>
      <c r="G405" s="13"/>
      <c r="H405" s="13"/>
    </row>
    <row r="406" spans="1:8" ht="15.75">
      <c r="A406" s="8"/>
      <c r="F406" s="13"/>
      <c r="G406" s="13"/>
      <c r="H406" s="13"/>
    </row>
    <row r="407" spans="1:8" ht="15.75">
      <c r="A407" s="8"/>
      <c r="F407" s="13"/>
      <c r="G407" s="13"/>
      <c r="H407" s="13"/>
    </row>
    <row r="408" spans="1:8" ht="15.75">
      <c r="A408" s="8"/>
      <c r="F408" s="13"/>
      <c r="G408" s="13"/>
      <c r="H408" s="13"/>
    </row>
    <row r="409" spans="1:8" ht="15.75">
      <c r="A409" s="8"/>
      <c r="F409" s="13"/>
      <c r="G409" s="13"/>
      <c r="H409" s="13"/>
    </row>
    <row r="410" spans="1:8" ht="15.75">
      <c r="A410" s="8"/>
      <c r="F410" s="13"/>
      <c r="G410" s="13"/>
      <c r="H410" s="13"/>
    </row>
    <row r="411" spans="1:8" ht="15.75">
      <c r="A411" s="8"/>
      <c r="F411" s="13"/>
      <c r="G411" s="13"/>
      <c r="H411" s="13"/>
    </row>
    <row r="412" spans="1:8" ht="15.75">
      <c r="A412" s="8"/>
      <c r="F412" s="13"/>
      <c r="G412" s="13"/>
      <c r="H412" s="13"/>
    </row>
    <row r="413" spans="1:8" ht="15.75">
      <c r="A413" s="8"/>
      <c r="F413" s="13"/>
      <c r="G413" s="13"/>
      <c r="H413" s="13"/>
    </row>
    <row r="414" spans="1:8" ht="15.75">
      <c r="A414" s="8"/>
      <c r="F414" s="13"/>
      <c r="G414" s="13"/>
      <c r="H414" s="13"/>
    </row>
    <row r="415" spans="1:8" ht="15.75">
      <c r="A415" s="8"/>
      <c r="F415" s="13"/>
      <c r="G415" s="13"/>
      <c r="H415" s="13"/>
    </row>
    <row r="416" spans="1:8" ht="15.75">
      <c r="A416" s="8"/>
      <c r="F416" s="13"/>
      <c r="G416" s="13"/>
      <c r="H416" s="13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143"/>
    </row>
    <row r="566" ht="15.75">
      <c r="A566" s="144"/>
    </row>
    <row r="567" ht="15.75">
      <c r="A567" s="143"/>
    </row>
  </sheetData>
  <sheetProtection/>
  <mergeCells count="5">
    <mergeCell ref="A6:H6"/>
    <mergeCell ref="C1:H1"/>
    <mergeCell ref="C2:H2"/>
    <mergeCell ref="C3:H3"/>
    <mergeCell ref="C4:H4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145" customWidth="1"/>
    <col min="2" max="2" width="27.00390625" style="145" customWidth="1"/>
    <col min="3" max="3" width="9.140625" style="145" customWidth="1"/>
    <col min="4" max="4" width="40.28125" style="145" customWidth="1"/>
    <col min="5" max="16384" width="9.140625" style="145" customWidth="1"/>
  </cols>
  <sheetData>
    <row r="1" spans="1:4" ht="12.75">
      <c r="A1" s="347" t="s">
        <v>40</v>
      </c>
      <c r="B1" s="347"/>
      <c r="C1" s="347"/>
      <c r="D1" s="347"/>
    </row>
    <row r="3" spans="1:4" ht="102">
      <c r="A3" s="146" t="s">
        <v>496</v>
      </c>
      <c r="B3" s="146" t="s">
        <v>582</v>
      </c>
      <c r="C3" s="147" t="s">
        <v>583</v>
      </c>
      <c r="D3" s="147" t="s">
        <v>584</v>
      </c>
    </row>
    <row r="4" spans="1:4" ht="12.75">
      <c r="A4" s="348" t="s">
        <v>503</v>
      </c>
      <c r="B4" s="348" t="s">
        <v>408</v>
      </c>
      <c r="C4" s="220"/>
      <c r="D4" s="221"/>
    </row>
    <row r="5" spans="1:4" ht="12.75">
      <c r="A5" s="349"/>
      <c r="B5" s="349"/>
      <c r="C5" s="220"/>
      <c r="D5" s="221"/>
    </row>
    <row r="6" spans="1:4" ht="67.5" customHeight="1">
      <c r="A6" s="350"/>
      <c r="B6" s="350"/>
      <c r="C6" s="184"/>
      <c r="D6" s="185"/>
    </row>
    <row r="7" spans="1:4" ht="12.75">
      <c r="A7" s="351" t="s">
        <v>585</v>
      </c>
      <c r="B7" s="352"/>
      <c r="C7" s="152">
        <f>SUM(C4:C6)</f>
        <v>0</v>
      </c>
      <c r="D7" s="153"/>
    </row>
    <row r="9" ht="15">
      <c r="C9" s="154"/>
    </row>
    <row r="10" spans="2:3" ht="15">
      <c r="B10" s="155" t="s">
        <v>586</v>
      </c>
      <c r="C10" s="156"/>
    </row>
    <row r="11" spans="2:3" ht="25.5">
      <c r="B11" s="157" t="s">
        <v>587</v>
      </c>
      <c r="C11" s="158">
        <f>C6</f>
        <v>0</v>
      </c>
    </row>
    <row r="13" spans="2:3" ht="12.75">
      <c r="B13" s="159" t="s">
        <v>588</v>
      </c>
      <c r="C13" s="160">
        <f>SUM(C11:C12)</f>
        <v>0</v>
      </c>
    </row>
  </sheetData>
  <sheetProtection/>
  <mergeCells count="4">
    <mergeCell ref="A1:D1"/>
    <mergeCell ref="A4:A6"/>
    <mergeCell ref="B4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4" sqref="D4"/>
    </sheetView>
  </sheetViews>
  <sheetFormatPr defaultColWidth="29.7109375" defaultRowHeight="12.75"/>
  <cols>
    <col min="1" max="1" width="9.7109375" style="145" customWidth="1"/>
    <col min="2" max="2" width="29.7109375" style="145" customWidth="1"/>
    <col min="3" max="3" width="17.7109375" style="145" customWidth="1"/>
    <col min="4" max="4" width="31.57421875" style="145" customWidth="1"/>
    <col min="5" max="16384" width="29.7109375" style="145" customWidth="1"/>
  </cols>
  <sheetData>
    <row r="1" spans="1:4" ht="12.75" customHeight="1">
      <c r="A1" s="347" t="s">
        <v>38</v>
      </c>
      <c r="B1" s="347"/>
      <c r="C1" s="347"/>
      <c r="D1" s="347"/>
    </row>
    <row r="3" spans="1:4" ht="51">
      <c r="A3" s="146" t="s">
        <v>496</v>
      </c>
      <c r="B3" s="146" t="s">
        <v>582</v>
      </c>
      <c r="C3" s="199" t="s">
        <v>583</v>
      </c>
      <c r="D3" s="199" t="s">
        <v>584</v>
      </c>
    </row>
    <row r="4" spans="1:4" ht="135.75" customHeight="1">
      <c r="A4" s="353" t="s">
        <v>506</v>
      </c>
      <c r="B4" s="356" t="s">
        <v>625</v>
      </c>
      <c r="C4" s="168"/>
      <c r="D4" s="151"/>
    </row>
    <row r="5" spans="1:4" ht="65.25" customHeight="1" hidden="1">
      <c r="A5" s="354"/>
      <c r="B5" s="357"/>
      <c r="C5" s="207"/>
      <c r="D5" s="169"/>
    </row>
    <row r="6" spans="1:4" ht="66" customHeight="1" hidden="1">
      <c r="A6" s="355"/>
      <c r="B6" s="358"/>
      <c r="C6" s="208"/>
      <c r="D6" s="151"/>
    </row>
    <row r="7" spans="1:4" ht="12.75">
      <c r="A7" s="351" t="s">
        <v>585</v>
      </c>
      <c r="B7" s="352"/>
      <c r="C7" s="152">
        <f>SUM(C4:C6)</f>
        <v>0</v>
      </c>
      <c r="D7" s="153"/>
    </row>
    <row r="9" spans="2:3" ht="15">
      <c r="B9" s="155" t="s">
        <v>587</v>
      </c>
      <c r="C9" s="191"/>
    </row>
    <row r="10" spans="2:3" ht="12.75">
      <c r="B10" s="209" t="s">
        <v>611</v>
      </c>
      <c r="C10" s="194">
        <f>C4</f>
        <v>0</v>
      </c>
    </row>
    <row r="11" spans="2:3" ht="12.75">
      <c r="B11" s="145" t="s">
        <v>626</v>
      </c>
      <c r="C11" s="192"/>
    </row>
    <row r="12" spans="2:3" ht="15">
      <c r="B12" s="159" t="s">
        <v>588</v>
      </c>
      <c r="C12" s="198">
        <f>SUM(C9:C11)</f>
        <v>0</v>
      </c>
    </row>
  </sheetData>
  <sheetProtection/>
  <mergeCells count="4">
    <mergeCell ref="A1:D1"/>
    <mergeCell ref="A4:A6"/>
    <mergeCell ref="B4:B6"/>
    <mergeCell ref="A7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66">
      <selection activeCell="C62" sqref="C62:C66"/>
    </sheetView>
  </sheetViews>
  <sheetFormatPr defaultColWidth="13.00390625" defaultRowHeight="12.75"/>
  <cols>
    <col min="1" max="1" width="8.7109375" style="145" customWidth="1"/>
    <col min="2" max="2" width="28.140625" style="145" customWidth="1"/>
    <col min="3" max="3" width="13.00390625" style="145" customWidth="1"/>
    <col min="4" max="4" width="39.140625" style="145" customWidth="1"/>
    <col min="5" max="16384" width="13.00390625" style="145" customWidth="1"/>
  </cols>
  <sheetData>
    <row r="1" spans="1:4" ht="12.75" customHeight="1">
      <c r="A1" s="347" t="s">
        <v>39</v>
      </c>
      <c r="B1" s="347"/>
      <c r="C1" s="347"/>
      <c r="D1" s="347"/>
    </row>
    <row r="3" spans="1:4" ht="63.75">
      <c r="A3" s="146" t="s">
        <v>496</v>
      </c>
      <c r="B3" s="146" t="s">
        <v>582</v>
      </c>
      <c r="C3" s="147" t="s">
        <v>583</v>
      </c>
      <c r="D3" s="147" t="s">
        <v>584</v>
      </c>
    </row>
    <row r="4" spans="1:11" ht="25.5">
      <c r="A4" s="161" t="s">
        <v>501</v>
      </c>
      <c r="B4" s="149" t="s">
        <v>589</v>
      </c>
      <c r="C4" s="162"/>
      <c r="D4" s="163"/>
      <c r="F4" s="164"/>
      <c r="G4" s="164"/>
      <c r="H4" s="164"/>
      <c r="I4" s="164"/>
      <c r="J4" s="164"/>
      <c r="K4" s="164"/>
    </row>
    <row r="5" spans="1:11" ht="62.25" customHeight="1">
      <c r="A5" s="348" t="s">
        <v>504</v>
      </c>
      <c r="B5" s="364" t="s">
        <v>590</v>
      </c>
      <c r="C5" s="162">
        <v>25</v>
      </c>
      <c r="D5" s="163" t="s">
        <v>79</v>
      </c>
      <c r="F5" s="164"/>
      <c r="G5" s="164"/>
      <c r="H5" s="164"/>
      <c r="I5" s="164"/>
      <c r="J5" s="164"/>
      <c r="K5" s="164"/>
    </row>
    <row r="6" spans="1:11" ht="87.75" customHeight="1">
      <c r="A6" s="349"/>
      <c r="B6" s="365"/>
      <c r="C6" s="162">
        <v>-40</v>
      </c>
      <c r="D6" s="163" t="s">
        <v>80</v>
      </c>
      <c r="F6" s="164"/>
      <c r="G6" s="164"/>
      <c r="H6" s="164"/>
      <c r="I6" s="164"/>
      <c r="J6" s="164"/>
      <c r="K6" s="164"/>
    </row>
    <row r="7" spans="1:11" ht="144" customHeight="1">
      <c r="A7" s="349"/>
      <c r="B7" s="365"/>
      <c r="C7" s="162">
        <v>-235</v>
      </c>
      <c r="D7" s="263" t="s">
        <v>81</v>
      </c>
      <c r="F7" s="164"/>
      <c r="G7" s="164"/>
      <c r="H7" s="164"/>
      <c r="I7" s="164"/>
      <c r="J7" s="164"/>
      <c r="K7" s="164"/>
    </row>
    <row r="8" spans="1:11" ht="103.5" customHeight="1">
      <c r="A8" s="349"/>
      <c r="B8" s="365"/>
      <c r="C8" s="162">
        <v>25.9</v>
      </c>
      <c r="D8" s="263" t="s">
        <v>82</v>
      </c>
      <c r="F8" s="164"/>
      <c r="G8" s="164"/>
      <c r="H8" s="164"/>
      <c r="I8" s="164"/>
      <c r="J8" s="164"/>
      <c r="K8" s="164"/>
    </row>
    <row r="9" spans="1:11" ht="88.5" customHeight="1">
      <c r="A9" s="349"/>
      <c r="B9" s="365"/>
      <c r="C9" s="162">
        <v>5</v>
      </c>
      <c r="D9" s="263" t="s">
        <v>83</v>
      </c>
      <c r="F9" s="164"/>
      <c r="G9" s="164"/>
      <c r="H9" s="164"/>
      <c r="I9" s="164"/>
      <c r="J9" s="164"/>
      <c r="K9" s="164"/>
    </row>
    <row r="10" spans="1:11" ht="76.5" customHeight="1">
      <c r="A10" s="349"/>
      <c r="B10" s="365"/>
      <c r="C10" s="162">
        <v>26.6</v>
      </c>
      <c r="D10" s="263" t="s">
        <v>84</v>
      </c>
      <c r="F10" s="164"/>
      <c r="G10" s="164"/>
      <c r="H10" s="164"/>
      <c r="I10" s="164"/>
      <c r="J10" s="164"/>
      <c r="K10" s="164"/>
    </row>
    <row r="11" spans="1:11" ht="76.5" customHeight="1">
      <c r="A11" s="349"/>
      <c r="B11" s="365"/>
      <c r="C11" s="166">
        <v>229.5</v>
      </c>
      <c r="D11" s="263" t="s">
        <v>85</v>
      </c>
      <c r="F11" s="164"/>
      <c r="G11" s="164"/>
      <c r="H11" s="164"/>
      <c r="I11" s="164"/>
      <c r="J11" s="164"/>
      <c r="K11" s="164"/>
    </row>
    <row r="12" spans="1:11" ht="54">
      <c r="A12" s="350"/>
      <c r="B12" s="366"/>
      <c r="C12" s="166">
        <v>629</v>
      </c>
      <c r="D12" s="263" t="s">
        <v>86</v>
      </c>
      <c r="F12" s="164"/>
      <c r="G12" s="164"/>
      <c r="H12" s="167"/>
      <c r="I12" s="164"/>
      <c r="J12" s="164"/>
      <c r="K12" s="164"/>
    </row>
    <row r="13" spans="1:11" ht="25.5">
      <c r="A13" s="148" t="s">
        <v>507</v>
      </c>
      <c r="B13" s="165" t="s">
        <v>344</v>
      </c>
      <c r="C13" s="168"/>
      <c r="D13" s="169"/>
      <c r="F13" s="164"/>
      <c r="G13" s="164"/>
      <c r="H13" s="167"/>
      <c r="I13" s="164"/>
      <c r="J13" s="164"/>
      <c r="K13" s="164"/>
    </row>
    <row r="14" spans="1:11" ht="12.75">
      <c r="A14" s="148" t="s">
        <v>508</v>
      </c>
      <c r="B14" s="165" t="s">
        <v>180</v>
      </c>
      <c r="C14" s="176"/>
      <c r="D14" s="177"/>
      <c r="F14" s="164"/>
      <c r="G14" s="164"/>
      <c r="H14" s="167"/>
      <c r="I14" s="164"/>
      <c r="J14" s="164"/>
      <c r="K14" s="164"/>
    </row>
    <row r="15" spans="1:11" ht="117.75">
      <c r="A15" s="348" t="s">
        <v>509</v>
      </c>
      <c r="B15" s="348" t="s">
        <v>181</v>
      </c>
      <c r="C15" s="166">
        <v>1274.5</v>
      </c>
      <c r="D15" s="263" t="s">
        <v>87</v>
      </c>
      <c r="F15" s="164"/>
      <c r="G15" s="164"/>
      <c r="H15" s="167"/>
      <c r="I15" s="164"/>
      <c r="J15" s="164"/>
      <c r="K15" s="164"/>
    </row>
    <row r="16" spans="1:11" ht="78" customHeight="1">
      <c r="A16" s="349"/>
      <c r="B16" s="349"/>
      <c r="C16" s="166">
        <v>80</v>
      </c>
      <c r="D16" s="263" t="s">
        <v>88</v>
      </c>
      <c r="F16" s="164"/>
      <c r="G16" s="164"/>
      <c r="H16" s="167"/>
      <c r="I16" s="164"/>
      <c r="J16" s="164"/>
      <c r="K16" s="164"/>
    </row>
    <row r="17" spans="1:4" ht="12.75">
      <c r="A17" s="368" t="s">
        <v>585</v>
      </c>
      <c r="B17" s="369"/>
      <c r="C17" s="232">
        <f>SUM(C4:C16)</f>
        <v>2020.5</v>
      </c>
      <c r="D17" s="185"/>
    </row>
    <row r="18" spans="1:4" ht="63.75">
      <c r="A18" s="161" t="s">
        <v>511</v>
      </c>
      <c r="B18" s="161" t="s">
        <v>333</v>
      </c>
      <c r="C18" s="150">
        <v>4.2</v>
      </c>
      <c r="D18" s="264" t="s">
        <v>89</v>
      </c>
    </row>
    <row r="19" spans="1:4" ht="12.75">
      <c r="A19" s="161" t="s">
        <v>512</v>
      </c>
      <c r="B19" s="173" t="s">
        <v>591</v>
      </c>
      <c r="C19" s="170"/>
      <c r="D19" s="185"/>
    </row>
    <row r="20" spans="1:4" ht="12.75">
      <c r="A20" s="351" t="s">
        <v>592</v>
      </c>
      <c r="B20" s="352"/>
      <c r="C20" s="174">
        <f>C18</f>
        <v>4.2</v>
      </c>
      <c r="D20" s="185"/>
    </row>
    <row r="21" spans="1:4" ht="25.5">
      <c r="A21" s="148" t="s">
        <v>514</v>
      </c>
      <c r="B21" s="148" t="s">
        <v>593</v>
      </c>
      <c r="C21" s="176"/>
      <c r="D21" s="177"/>
    </row>
    <row r="22" spans="1:4" ht="12.75">
      <c r="A22" s="148" t="s">
        <v>515</v>
      </c>
      <c r="B22" s="148" t="s">
        <v>391</v>
      </c>
      <c r="C22" s="176"/>
      <c r="D22" s="177"/>
    </row>
    <row r="23" spans="1:4" ht="12.75">
      <c r="A23" s="161" t="s">
        <v>594</v>
      </c>
      <c r="B23" s="161" t="s">
        <v>595</v>
      </c>
      <c r="C23" s="178"/>
      <c r="D23" s="179"/>
    </row>
    <row r="24" spans="1:6" ht="78" customHeight="1">
      <c r="A24" s="361" t="s">
        <v>516</v>
      </c>
      <c r="B24" s="367" t="s">
        <v>317</v>
      </c>
      <c r="C24" s="201">
        <v>2970</v>
      </c>
      <c r="D24" s="263" t="s">
        <v>90</v>
      </c>
      <c r="E24" s="202"/>
      <c r="F24" s="164"/>
    </row>
    <row r="25" spans="1:6" ht="63.75">
      <c r="A25" s="361"/>
      <c r="B25" s="357"/>
      <c r="C25" s="201">
        <v>52.5</v>
      </c>
      <c r="D25" s="228" t="s">
        <v>91</v>
      </c>
      <c r="E25" s="202"/>
      <c r="F25" s="164"/>
    </row>
    <row r="26" spans="1:6" ht="38.25">
      <c r="A26" s="361"/>
      <c r="B26" s="357"/>
      <c r="C26" s="170">
        <v>-25</v>
      </c>
      <c r="D26" s="222" t="s">
        <v>5</v>
      </c>
      <c r="E26" s="202"/>
      <c r="F26" s="164"/>
    </row>
    <row r="27" spans="1:6" ht="38.25">
      <c r="A27" s="361"/>
      <c r="B27" s="358"/>
      <c r="C27" s="168">
        <v>25</v>
      </c>
      <c r="D27" s="222" t="s">
        <v>4</v>
      </c>
      <c r="E27" s="202"/>
      <c r="F27" s="164"/>
    </row>
    <row r="28" spans="1:4" ht="30.75" customHeight="1" hidden="1">
      <c r="A28" s="348" t="s">
        <v>517</v>
      </c>
      <c r="B28" s="348" t="s">
        <v>187</v>
      </c>
      <c r="C28" s="170"/>
      <c r="D28" s="185"/>
    </row>
    <row r="29" spans="1:4" ht="12.75" hidden="1">
      <c r="A29" s="349"/>
      <c r="B29" s="349"/>
      <c r="C29" s="170"/>
      <c r="D29" s="185"/>
    </row>
    <row r="30" spans="1:4" ht="12.75" hidden="1">
      <c r="A30" s="349"/>
      <c r="B30" s="349"/>
      <c r="C30" s="180"/>
      <c r="D30" s="185"/>
    </row>
    <row r="31" spans="1:4" ht="63.75">
      <c r="A31" s="350"/>
      <c r="B31" s="350"/>
      <c r="C31" s="170">
        <v>233.2</v>
      </c>
      <c r="D31" s="222" t="s">
        <v>92</v>
      </c>
    </row>
    <row r="32" spans="1:4" ht="12.75">
      <c r="A32" s="363" t="s">
        <v>596</v>
      </c>
      <c r="B32" s="363"/>
      <c r="C32" s="232">
        <f>SUM(C21:C31)</f>
        <v>3255.7</v>
      </c>
      <c r="D32" s="185"/>
    </row>
    <row r="33" spans="1:4" ht="140.25">
      <c r="A33" s="161" t="s">
        <v>519</v>
      </c>
      <c r="B33" s="161" t="s">
        <v>520</v>
      </c>
      <c r="C33" s="170">
        <v>290</v>
      </c>
      <c r="D33" s="222" t="s">
        <v>93</v>
      </c>
    </row>
    <row r="34" spans="1:4" ht="89.25">
      <c r="A34" s="361" t="s">
        <v>521</v>
      </c>
      <c r="B34" s="361" t="s">
        <v>192</v>
      </c>
      <c r="C34" s="170">
        <v>761.1</v>
      </c>
      <c r="D34" s="222" t="s">
        <v>94</v>
      </c>
    </row>
    <row r="35" spans="1:4" ht="76.5">
      <c r="A35" s="361"/>
      <c r="B35" s="361"/>
      <c r="C35" s="170">
        <v>-1000</v>
      </c>
      <c r="D35" s="222" t="s">
        <v>95</v>
      </c>
    </row>
    <row r="36" spans="1:4" ht="12.75">
      <c r="A36" s="161" t="s">
        <v>522</v>
      </c>
      <c r="B36" s="161" t="s">
        <v>374</v>
      </c>
      <c r="C36" s="170"/>
      <c r="D36" s="185"/>
    </row>
    <row r="37" spans="1:4" ht="28.5" customHeight="1">
      <c r="A37" s="363" t="s">
        <v>597</v>
      </c>
      <c r="B37" s="363"/>
      <c r="C37" s="232">
        <f>SUM(C33:C36)</f>
        <v>51.09999999999991</v>
      </c>
      <c r="D37" s="185"/>
    </row>
    <row r="38" spans="1:4" ht="54.75" customHeight="1">
      <c r="A38" s="161" t="s">
        <v>524</v>
      </c>
      <c r="B38" s="173" t="s">
        <v>598</v>
      </c>
      <c r="C38" s="170">
        <v>1855.5</v>
      </c>
      <c r="D38" s="151" t="s">
        <v>96</v>
      </c>
    </row>
    <row r="39" spans="1:4" ht="12.75">
      <c r="A39" s="351" t="s">
        <v>599</v>
      </c>
      <c r="B39" s="352"/>
      <c r="C39" s="174">
        <f>SUM(C38:C38)</f>
        <v>1855.5</v>
      </c>
      <c r="D39" s="175"/>
    </row>
    <row r="40" spans="1:4" ht="89.25" customHeight="1">
      <c r="A40" s="348" t="s">
        <v>527</v>
      </c>
      <c r="B40" s="361" t="s">
        <v>237</v>
      </c>
      <c r="C40" s="230">
        <v>14239</v>
      </c>
      <c r="D40" s="228" t="s">
        <v>97</v>
      </c>
    </row>
    <row r="41" spans="1:4" ht="38.25">
      <c r="A41" s="362"/>
      <c r="B41" s="361"/>
      <c r="C41" s="168">
        <v>-135.8</v>
      </c>
      <c r="D41" s="222" t="s">
        <v>6</v>
      </c>
    </row>
    <row r="42" spans="1:4" ht="51">
      <c r="A42" s="362"/>
      <c r="B42" s="361"/>
      <c r="C42" s="168">
        <v>135.8</v>
      </c>
      <c r="D42" s="222" t="s">
        <v>7</v>
      </c>
    </row>
    <row r="43" spans="1:4" ht="102">
      <c r="A43" s="362"/>
      <c r="B43" s="361"/>
      <c r="C43" s="265">
        <v>40</v>
      </c>
      <c r="D43" s="222" t="s">
        <v>98</v>
      </c>
    </row>
    <row r="44" spans="1:4" ht="76.5">
      <c r="A44" s="362"/>
      <c r="B44" s="361"/>
      <c r="C44" s="168">
        <v>200</v>
      </c>
      <c r="D44" s="222" t="s">
        <v>99</v>
      </c>
    </row>
    <row r="45" spans="1:4" ht="76.5">
      <c r="A45" s="348" t="s">
        <v>528</v>
      </c>
      <c r="B45" s="348" t="s">
        <v>243</v>
      </c>
      <c r="C45" s="150">
        <v>5784</v>
      </c>
      <c r="D45" s="228" t="s">
        <v>100</v>
      </c>
    </row>
    <row r="46" spans="1:6" ht="38.25">
      <c r="A46" s="349"/>
      <c r="B46" s="349"/>
      <c r="C46" s="265">
        <v>-58</v>
      </c>
      <c r="D46" s="222" t="s">
        <v>16</v>
      </c>
      <c r="E46" s="202"/>
      <c r="F46" s="164"/>
    </row>
    <row r="47" spans="1:6" ht="38.25">
      <c r="A47" s="349"/>
      <c r="B47" s="349"/>
      <c r="C47" s="265">
        <v>58</v>
      </c>
      <c r="D47" s="222" t="s">
        <v>15</v>
      </c>
      <c r="E47" s="202"/>
      <c r="F47" s="164"/>
    </row>
    <row r="48" spans="1:6" ht="78" customHeight="1">
      <c r="A48" s="349"/>
      <c r="B48" s="349"/>
      <c r="C48" s="265">
        <v>15</v>
      </c>
      <c r="D48" s="231" t="s">
        <v>101</v>
      </c>
      <c r="E48" s="202"/>
      <c r="F48" s="164"/>
    </row>
    <row r="49" spans="1:4" ht="63" customHeight="1">
      <c r="A49" s="350"/>
      <c r="B49" s="350"/>
      <c r="C49" s="150">
        <v>166.7</v>
      </c>
      <c r="D49" s="228" t="s">
        <v>102</v>
      </c>
    </row>
    <row r="50" spans="1:4" ht="21" customHeight="1" hidden="1">
      <c r="A50" s="161" t="s">
        <v>529</v>
      </c>
      <c r="B50" s="161" t="s">
        <v>600</v>
      </c>
      <c r="C50" s="182"/>
      <c r="D50" s="183"/>
    </row>
    <row r="51" spans="1:4" ht="90" customHeight="1">
      <c r="A51" s="348" t="s">
        <v>530</v>
      </c>
      <c r="B51" s="353" t="s">
        <v>617</v>
      </c>
      <c r="C51" s="170">
        <v>2394.6</v>
      </c>
      <c r="D51" s="228" t="s">
        <v>103</v>
      </c>
    </row>
    <row r="52" spans="1:4" ht="63.75">
      <c r="A52" s="350"/>
      <c r="B52" s="355"/>
      <c r="C52" s="170">
        <v>29.2</v>
      </c>
      <c r="D52" s="222" t="s">
        <v>104</v>
      </c>
    </row>
    <row r="53" spans="1:4" ht="25.5">
      <c r="A53" s="161" t="s">
        <v>531</v>
      </c>
      <c r="B53" s="173" t="s">
        <v>257</v>
      </c>
      <c r="C53" s="170"/>
      <c r="D53" s="185"/>
    </row>
    <row r="54" spans="1:4" ht="12.75">
      <c r="A54" s="351" t="s">
        <v>601</v>
      </c>
      <c r="B54" s="352"/>
      <c r="C54" s="232">
        <f>SUM(C40:C53)</f>
        <v>22868.5</v>
      </c>
      <c r="D54" s="185"/>
    </row>
    <row r="55" spans="1:4" ht="12.75">
      <c r="A55" s="148" t="s">
        <v>533</v>
      </c>
      <c r="B55" s="93" t="s">
        <v>602</v>
      </c>
      <c r="C55" s="170"/>
      <c r="D55" s="185"/>
    </row>
    <row r="56" spans="1:4" ht="12.75">
      <c r="A56" s="351" t="s">
        <v>603</v>
      </c>
      <c r="B56" s="352"/>
      <c r="C56" s="174">
        <f>SUM(C55:C55)</f>
        <v>0</v>
      </c>
      <c r="D56" s="175"/>
    </row>
    <row r="57" spans="1:6" ht="89.25" customHeight="1">
      <c r="A57" s="348" t="s">
        <v>535</v>
      </c>
      <c r="B57" s="348" t="s">
        <v>269</v>
      </c>
      <c r="C57" s="150">
        <f>--29406.4</f>
        <v>29406.4</v>
      </c>
      <c r="D57" s="151" t="s">
        <v>105</v>
      </c>
      <c r="E57" s="202"/>
      <c r="F57" s="164"/>
    </row>
    <row r="58" spans="1:11" ht="57.75" customHeight="1">
      <c r="A58" s="349"/>
      <c r="B58" s="349"/>
      <c r="C58" s="166">
        <v>1384.8</v>
      </c>
      <c r="D58" s="233" t="s">
        <v>106</v>
      </c>
      <c r="F58" s="164"/>
      <c r="G58" s="164"/>
      <c r="H58" s="167"/>
      <c r="I58" s="164"/>
      <c r="J58" s="164"/>
      <c r="K58" s="164"/>
    </row>
    <row r="59" spans="1:11" ht="57.75" customHeight="1">
      <c r="A59" s="349"/>
      <c r="B59" s="349"/>
      <c r="C59" s="166">
        <v>-416.3</v>
      </c>
      <c r="D59" s="233" t="s">
        <v>147</v>
      </c>
      <c r="F59" s="164"/>
      <c r="G59" s="164"/>
      <c r="H59" s="167"/>
      <c r="I59" s="164"/>
      <c r="J59" s="164"/>
      <c r="K59" s="164"/>
    </row>
    <row r="60" spans="1:11" ht="57.75" customHeight="1">
      <c r="A60" s="349"/>
      <c r="B60" s="349"/>
      <c r="C60" s="166">
        <v>416.3</v>
      </c>
      <c r="D60" s="233" t="s">
        <v>146</v>
      </c>
      <c r="F60" s="164"/>
      <c r="G60" s="164"/>
      <c r="H60" s="167"/>
      <c r="I60" s="164"/>
      <c r="J60" s="164"/>
      <c r="K60" s="164"/>
    </row>
    <row r="61" spans="1:6" ht="67.5" customHeight="1">
      <c r="A61" s="349"/>
      <c r="B61" s="349"/>
      <c r="C61" s="168">
        <v>425.7</v>
      </c>
      <c r="D61" s="222" t="s">
        <v>107</v>
      </c>
      <c r="E61" s="202"/>
      <c r="F61" s="164"/>
    </row>
    <row r="62" spans="1:6" ht="89.25">
      <c r="A62" s="348" t="s">
        <v>536</v>
      </c>
      <c r="B62" s="348" t="s">
        <v>277</v>
      </c>
      <c r="C62" s="207">
        <v>18895.2</v>
      </c>
      <c r="D62" s="151" t="s">
        <v>108</v>
      </c>
      <c r="E62" s="202"/>
      <c r="F62" s="164"/>
    </row>
    <row r="63" spans="1:6" ht="149.25" customHeight="1">
      <c r="A63" s="349"/>
      <c r="B63" s="349"/>
      <c r="C63" s="234">
        <v>15.7</v>
      </c>
      <c r="D63" s="151" t="s">
        <v>109</v>
      </c>
      <c r="E63" s="202"/>
      <c r="F63" s="164"/>
    </row>
    <row r="64" spans="1:6" ht="149.25" customHeight="1">
      <c r="A64" s="349"/>
      <c r="B64" s="349"/>
      <c r="C64" s="266">
        <v>27</v>
      </c>
      <c r="D64" s="151" t="s">
        <v>110</v>
      </c>
      <c r="E64" s="202"/>
      <c r="F64" s="164"/>
    </row>
    <row r="65" spans="1:6" ht="154.5" customHeight="1" hidden="1">
      <c r="A65" s="349"/>
      <c r="B65" s="349"/>
      <c r="C65" s="207"/>
      <c r="D65" s="222"/>
      <c r="E65" s="202"/>
      <c r="F65" s="164"/>
    </row>
    <row r="66" spans="1:6" ht="67.5" customHeight="1">
      <c r="A66" s="350"/>
      <c r="B66" s="350"/>
      <c r="C66" s="207">
        <v>68.6</v>
      </c>
      <c r="D66" s="222" t="s">
        <v>107</v>
      </c>
      <c r="E66" s="202"/>
      <c r="F66" s="164"/>
    </row>
    <row r="67" spans="1:6" ht="90.75" customHeight="1">
      <c r="A67" s="148" t="s">
        <v>537</v>
      </c>
      <c r="B67" s="93" t="s">
        <v>324</v>
      </c>
      <c r="C67" s="207">
        <v>3049.9</v>
      </c>
      <c r="D67" s="151" t="s">
        <v>111</v>
      </c>
      <c r="E67" s="202"/>
      <c r="F67" s="164"/>
    </row>
    <row r="68" spans="1:6" ht="93.75" customHeight="1">
      <c r="A68" s="361" t="s">
        <v>538</v>
      </c>
      <c r="B68" s="361" t="s">
        <v>282</v>
      </c>
      <c r="C68" s="168">
        <v>8617.8</v>
      </c>
      <c r="D68" s="151" t="s">
        <v>112</v>
      </c>
      <c r="E68" s="202"/>
      <c r="F68" s="164"/>
    </row>
    <row r="69" spans="1:4" ht="12.75" hidden="1">
      <c r="A69" s="361"/>
      <c r="B69" s="361"/>
      <c r="C69" s="230"/>
      <c r="D69" s="222"/>
    </row>
    <row r="70" spans="1:4" ht="93.75" customHeight="1">
      <c r="A70" s="148" t="s">
        <v>539</v>
      </c>
      <c r="B70" s="148" t="s">
        <v>365</v>
      </c>
      <c r="C70" s="168">
        <v>599.7</v>
      </c>
      <c r="D70" s="151" t="s">
        <v>113</v>
      </c>
    </row>
    <row r="71" spans="1:6" ht="25.5">
      <c r="A71" s="226" t="s">
        <v>540</v>
      </c>
      <c r="B71" s="226" t="s">
        <v>388</v>
      </c>
      <c r="C71" s="168"/>
      <c r="D71" s="151"/>
      <c r="E71" s="202"/>
      <c r="F71" s="164"/>
    </row>
    <row r="72" spans="1:4" ht="12.75">
      <c r="A72" s="351" t="s">
        <v>604</v>
      </c>
      <c r="B72" s="352"/>
      <c r="C72" s="174">
        <f>SUM(C57:C71)</f>
        <v>62490.8</v>
      </c>
      <c r="D72" s="175"/>
    </row>
    <row r="73" spans="1:4" ht="12.75">
      <c r="A73" s="61" t="s">
        <v>542</v>
      </c>
      <c r="B73" s="161" t="s">
        <v>286</v>
      </c>
      <c r="C73" s="186"/>
      <c r="D73" s="183"/>
    </row>
    <row r="74" spans="1:6" ht="89.25">
      <c r="A74" s="148" t="s">
        <v>543</v>
      </c>
      <c r="B74" s="93" t="s">
        <v>294</v>
      </c>
      <c r="C74" s="180">
        <v>5303.1</v>
      </c>
      <c r="D74" s="151" t="s">
        <v>114</v>
      </c>
      <c r="F74" s="187"/>
    </row>
    <row r="75" spans="1:4" ht="63.75">
      <c r="A75" s="348" t="s">
        <v>544</v>
      </c>
      <c r="B75" s="353" t="s">
        <v>301</v>
      </c>
      <c r="C75" s="180">
        <v>71.5</v>
      </c>
      <c r="D75" s="151" t="s">
        <v>115</v>
      </c>
    </row>
    <row r="76" spans="1:4" ht="38.25">
      <c r="A76" s="349"/>
      <c r="B76" s="354"/>
      <c r="C76" s="180">
        <v>9.6</v>
      </c>
      <c r="D76" s="263" t="s">
        <v>116</v>
      </c>
    </row>
    <row r="77" spans="1:4" ht="51">
      <c r="A77" s="350"/>
      <c r="B77" s="355"/>
      <c r="C77" s="265">
        <v>916</v>
      </c>
      <c r="D77" s="222" t="s">
        <v>117</v>
      </c>
    </row>
    <row r="78" spans="1:4" ht="12.75">
      <c r="A78" s="351" t="s">
        <v>605</v>
      </c>
      <c r="B78" s="352"/>
      <c r="C78" s="171">
        <f>SUM(C73:C77)</f>
        <v>6300.200000000001</v>
      </c>
      <c r="D78" s="172"/>
    </row>
    <row r="79" spans="1:4" ht="25.5">
      <c r="A79" s="161" t="s">
        <v>548</v>
      </c>
      <c r="B79" s="173" t="s">
        <v>606</v>
      </c>
      <c r="C79" s="180"/>
      <c r="D79" s="185"/>
    </row>
    <row r="80" spans="1:4" ht="12.75">
      <c r="A80" s="351" t="s">
        <v>607</v>
      </c>
      <c r="B80" s="352"/>
      <c r="C80" s="171">
        <f>SUM(C79:C79)</f>
        <v>0</v>
      </c>
      <c r="D80" s="172"/>
    </row>
    <row r="81" spans="1:4" ht="38.25">
      <c r="A81" s="161" t="s">
        <v>549</v>
      </c>
      <c r="B81" s="173" t="s">
        <v>380</v>
      </c>
      <c r="C81" s="170"/>
      <c r="D81" s="185"/>
    </row>
    <row r="82" spans="1:4" ht="12.75">
      <c r="A82" s="351" t="s">
        <v>608</v>
      </c>
      <c r="B82" s="352"/>
      <c r="C82" s="174">
        <f>SUM(C81:C81)</f>
        <v>0</v>
      </c>
      <c r="D82" s="175"/>
    </row>
    <row r="83" spans="1:4" ht="12.75">
      <c r="A83" s="359" t="s">
        <v>609</v>
      </c>
      <c r="B83" s="360"/>
      <c r="C83" s="188">
        <f>C17+C20+C32+C37+C39+C54+C56+C72+C78+C80+C82</f>
        <v>98846.5</v>
      </c>
      <c r="D83" s="189"/>
    </row>
    <row r="84" spans="1:2" ht="12.75">
      <c r="A84" s="190"/>
      <c r="B84" s="190"/>
    </row>
    <row r="85" spans="1:2" ht="12.75">
      <c r="A85" s="190"/>
      <c r="B85" s="190"/>
    </row>
    <row r="86" spans="1:3" ht="15">
      <c r="A86" s="190"/>
      <c r="B86" s="157" t="s">
        <v>3</v>
      </c>
      <c r="C86" s="191" t="e">
        <f>C12+#REF!+C38+C63+C74+C75</f>
        <v>#REF!</v>
      </c>
    </row>
    <row r="87" spans="1:3" ht="15">
      <c r="A87" s="190"/>
      <c r="B87" s="157" t="s">
        <v>9</v>
      </c>
      <c r="C87" s="191">
        <f>C58</f>
        <v>1384.8</v>
      </c>
    </row>
    <row r="88" spans="1:3" ht="12.75">
      <c r="A88" s="190"/>
      <c r="B88" s="157" t="s">
        <v>52</v>
      </c>
      <c r="C88" s="192">
        <f>C26+C27+C41+C42+C46+C47</f>
        <v>0</v>
      </c>
    </row>
    <row r="89" spans="1:4" ht="12.75" customHeight="1">
      <c r="A89" s="190"/>
      <c r="B89" s="157" t="s">
        <v>54</v>
      </c>
      <c r="C89" s="192" t="e">
        <f>C25+C44+C48+C52+C61+C65+C69+#REF!</f>
        <v>#REF!</v>
      </c>
      <c r="D89" s="155" t="s">
        <v>60</v>
      </c>
    </row>
    <row r="90" spans="1:3" ht="12.75">
      <c r="A90" s="190"/>
      <c r="B90" s="193" t="s">
        <v>611</v>
      </c>
      <c r="C90" s="194">
        <f>C6</f>
        <v>-40</v>
      </c>
    </row>
    <row r="91" spans="1:3" s="164" customFormat="1" ht="12.75">
      <c r="A91" s="251"/>
      <c r="B91" s="253" t="s">
        <v>53</v>
      </c>
      <c r="C91" s="252">
        <f>C5</f>
        <v>25</v>
      </c>
    </row>
    <row r="92" spans="1:3" s="164" customFormat="1" ht="12.75">
      <c r="A92" s="251"/>
      <c r="B92" s="253" t="s">
        <v>55</v>
      </c>
      <c r="C92" s="252">
        <f>C31</f>
        <v>233.2</v>
      </c>
    </row>
    <row r="93" spans="1:3" s="164" customFormat="1" ht="12.75">
      <c r="A93" s="251"/>
      <c r="B93" s="253" t="s">
        <v>74</v>
      </c>
      <c r="C93" s="252">
        <f>C34</f>
        <v>761.1</v>
      </c>
    </row>
    <row r="94" spans="1:3" s="164" customFormat="1" ht="12.75">
      <c r="A94" s="251"/>
      <c r="B94" s="253" t="s">
        <v>58</v>
      </c>
      <c r="C94" s="252" t="e">
        <f>#REF!</f>
        <v>#REF!</v>
      </c>
    </row>
    <row r="95" spans="1:3" s="164" customFormat="1" ht="12.75">
      <c r="A95" s="251"/>
      <c r="B95" s="253" t="s">
        <v>56</v>
      </c>
      <c r="C95" s="252">
        <f>C35</f>
        <v>-1000</v>
      </c>
    </row>
    <row r="96" spans="1:4" s="164" customFormat="1" ht="12.75">
      <c r="A96" s="251"/>
      <c r="B96" s="253" t="s">
        <v>57</v>
      </c>
      <c r="C96" s="252" t="e">
        <f>#REF!</f>
        <v>#REF!</v>
      </c>
      <c r="D96" s="254" t="s">
        <v>60</v>
      </c>
    </row>
    <row r="97" spans="1:3" s="164" customFormat="1" ht="12.75">
      <c r="A97" s="251"/>
      <c r="B97" s="253" t="s">
        <v>59</v>
      </c>
      <c r="C97" s="252">
        <f>C23</f>
        <v>0</v>
      </c>
    </row>
    <row r="98" spans="1:3" ht="12.75">
      <c r="A98" s="190"/>
      <c r="B98" s="157" t="s">
        <v>72</v>
      </c>
      <c r="C98" s="192">
        <f>C16</f>
        <v>80</v>
      </c>
    </row>
    <row r="99" spans="1:3" ht="12.75">
      <c r="A99" s="190"/>
      <c r="B99" s="157" t="s">
        <v>73</v>
      </c>
      <c r="C99" s="192" t="e">
        <f>#REF!</f>
        <v>#REF!</v>
      </c>
    </row>
    <row r="100" spans="1:3" ht="12.75">
      <c r="A100" s="190"/>
      <c r="B100" s="195" t="s">
        <v>613</v>
      </c>
      <c r="C100" s="196"/>
    </row>
    <row r="101" spans="1:3" ht="12.75">
      <c r="A101" s="190"/>
      <c r="B101" s="190" t="s">
        <v>614</v>
      </c>
      <c r="C101" s="192">
        <f>C24+C40+C45+C49+C51+C57+C62+C67+C68+C70+C71</f>
        <v>86123.29999999999</v>
      </c>
    </row>
    <row r="102" spans="1:3" ht="12.75">
      <c r="A102" s="190"/>
      <c r="B102" s="190" t="s">
        <v>615</v>
      </c>
      <c r="C102" s="192"/>
    </row>
    <row r="103" spans="1:3" ht="15">
      <c r="A103" s="190"/>
      <c r="B103" s="197" t="s">
        <v>616</v>
      </c>
      <c r="C103" s="198" t="e">
        <f>SUM(C86:C102)</f>
        <v>#REF!</v>
      </c>
    </row>
  </sheetData>
  <sheetProtection/>
  <mergeCells count="37">
    <mergeCell ref="A56:B56"/>
    <mergeCell ref="A37:B37"/>
    <mergeCell ref="A1:D1"/>
    <mergeCell ref="A17:B17"/>
    <mergeCell ref="A20:B20"/>
    <mergeCell ref="A28:A31"/>
    <mergeCell ref="B28:B31"/>
    <mergeCell ref="A51:A52"/>
    <mergeCell ref="B51:B52"/>
    <mergeCell ref="B40:B44"/>
    <mergeCell ref="A32:B32"/>
    <mergeCell ref="B5:B12"/>
    <mergeCell ref="A15:A16"/>
    <mergeCell ref="A54:B54"/>
    <mergeCell ref="A24:A27"/>
    <mergeCell ref="B24:B27"/>
    <mergeCell ref="A45:A49"/>
    <mergeCell ref="A34:A35"/>
    <mergeCell ref="A62:A66"/>
    <mergeCell ref="B62:B66"/>
    <mergeCell ref="A5:A12"/>
    <mergeCell ref="B15:B16"/>
    <mergeCell ref="A39:B39"/>
    <mergeCell ref="B45:B49"/>
    <mergeCell ref="B34:B35"/>
    <mergeCell ref="A40:A44"/>
    <mergeCell ref="B57:B61"/>
    <mergeCell ref="A57:A61"/>
    <mergeCell ref="A83:B83"/>
    <mergeCell ref="A80:B80"/>
    <mergeCell ref="A82:B82"/>
    <mergeCell ref="A78:B78"/>
    <mergeCell ref="B68:B69"/>
    <mergeCell ref="A75:A77"/>
    <mergeCell ref="A68:A69"/>
    <mergeCell ref="A72:B72"/>
    <mergeCell ref="B75:B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6">
      <selection activeCell="D39" sqref="D39"/>
    </sheetView>
  </sheetViews>
  <sheetFormatPr defaultColWidth="9.140625" defaultRowHeight="12.75"/>
  <cols>
    <col min="1" max="1" width="9.140625" style="190" customWidth="1"/>
    <col min="2" max="2" width="27.57421875" style="190" customWidth="1"/>
    <col min="3" max="3" width="13.57421875" style="145" customWidth="1"/>
    <col min="4" max="4" width="39.00390625" style="145" customWidth="1"/>
    <col min="5" max="5" width="9.140625" style="145" customWidth="1"/>
    <col min="6" max="6" width="9.140625" style="164" customWidth="1"/>
    <col min="7" max="16384" width="9.140625" style="145" customWidth="1"/>
  </cols>
  <sheetData>
    <row r="1" spans="1:4" ht="12.75" customHeight="1">
      <c r="A1" s="347" t="s">
        <v>41</v>
      </c>
      <c r="B1" s="347"/>
      <c r="C1" s="347"/>
      <c r="D1" s="347"/>
    </row>
    <row r="3" spans="1:5" ht="63.75">
      <c r="A3" s="146" t="s">
        <v>496</v>
      </c>
      <c r="B3" s="146" t="s">
        <v>582</v>
      </c>
      <c r="C3" s="199" t="s">
        <v>583</v>
      </c>
      <c r="D3" s="199" t="s">
        <v>584</v>
      </c>
      <c r="E3" s="200"/>
    </row>
    <row r="4" spans="1:5" ht="15.75" customHeight="1">
      <c r="A4" s="148" t="s">
        <v>509</v>
      </c>
      <c r="B4" s="93" t="s">
        <v>181</v>
      </c>
      <c r="C4" s="201"/>
      <c r="D4" s="185"/>
      <c r="E4" s="202"/>
    </row>
    <row r="5" spans="1:5" ht="15.75">
      <c r="A5" s="351" t="s">
        <v>585</v>
      </c>
      <c r="B5" s="352"/>
      <c r="C5" s="203">
        <f>SUM(C4:C4)</f>
        <v>0</v>
      </c>
      <c r="D5" s="172"/>
      <c r="E5" s="202"/>
    </row>
    <row r="6" spans="1:5" ht="89.25">
      <c r="A6" s="161" t="s">
        <v>516</v>
      </c>
      <c r="B6" s="229" t="s">
        <v>317</v>
      </c>
      <c r="C6" s="201">
        <v>-2970</v>
      </c>
      <c r="D6" s="228" t="s">
        <v>118</v>
      </c>
      <c r="E6" s="202"/>
    </row>
    <row r="7" spans="1:5" ht="15.75">
      <c r="A7" s="351" t="s">
        <v>596</v>
      </c>
      <c r="B7" s="352"/>
      <c r="C7" s="204">
        <f>C6</f>
        <v>-2970</v>
      </c>
      <c r="D7" s="183"/>
      <c r="E7" s="202"/>
    </row>
    <row r="8" spans="1:5" ht="102">
      <c r="A8" s="361" t="s">
        <v>527</v>
      </c>
      <c r="B8" s="361" t="s">
        <v>237</v>
      </c>
      <c r="C8" s="168">
        <v>-14239</v>
      </c>
      <c r="D8" s="231" t="s">
        <v>119</v>
      </c>
      <c r="E8" s="202"/>
    </row>
    <row r="9" spans="1:5" ht="38.25">
      <c r="A9" s="361"/>
      <c r="B9" s="361"/>
      <c r="C9" s="247">
        <v>323.2</v>
      </c>
      <c r="D9" s="231" t="s">
        <v>121</v>
      </c>
      <c r="E9" s="202"/>
    </row>
    <row r="10" spans="1:5" ht="51">
      <c r="A10" s="361"/>
      <c r="B10" s="361"/>
      <c r="C10" s="247">
        <v>24</v>
      </c>
      <c r="D10" s="231" t="s">
        <v>120</v>
      </c>
      <c r="E10" s="202"/>
    </row>
    <row r="11" spans="1:5" ht="76.5">
      <c r="A11" s="361"/>
      <c r="B11" s="361"/>
      <c r="C11" s="168">
        <v>89.1</v>
      </c>
      <c r="D11" s="228" t="s">
        <v>122</v>
      </c>
      <c r="E11" s="202"/>
    </row>
    <row r="12" spans="1:5" ht="102">
      <c r="A12" s="348" t="s">
        <v>528</v>
      </c>
      <c r="B12" s="353" t="s">
        <v>243</v>
      </c>
      <c r="C12" s="168">
        <v>866.5</v>
      </c>
      <c r="D12" s="222" t="s">
        <v>125</v>
      </c>
      <c r="E12" s="202"/>
    </row>
    <row r="13" spans="1:5" ht="90" customHeight="1">
      <c r="A13" s="349"/>
      <c r="B13" s="354"/>
      <c r="C13" s="265">
        <v>57</v>
      </c>
      <c r="D13" s="231" t="s">
        <v>126</v>
      </c>
      <c r="E13" s="202"/>
    </row>
    <row r="14" spans="1:5" ht="118.5" customHeight="1">
      <c r="A14" s="349"/>
      <c r="B14" s="354"/>
      <c r="C14" s="265">
        <v>48.8</v>
      </c>
      <c r="D14" s="231" t="s">
        <v>127</v>
      </c>
      <c r="E14" s="202"/>
    </row>
    <row r="15" spans="1:5" ht="76.5">
      <c r="A15" s="349"/>
      <c r="B15" s="354"/>
      <c r="C15" s="168">
        <v>1465.7</v>
      </c>
      <c r="D15" s="231" t="s">
        <v>128</v>
      </c>
      <c r="E15" s="202"/>
    </row>
    <row r="16" spans="1:5" ht="65.25" customHeight="1">
      <c r="A16" s="349"/>
      <c r="B16" s="354"/>
      <c r="C16" s="168">
        <v>1794</v>
      </c>
      <c r="D16" s="231" t="s">
        <v>129</v>
      </c>
      <c r="E16" s="202"/>
    </row>
    <row r="17" spans="1:5" ht="66" customHeight="1">
      <c r="A17" s="349"/>
      <c r="B17" s="354"/>
      <c r="C17" s="168">
        <v>25</v>
      </c>
      <c r="D17" s="231" t="s">
        <v>130</v>
      </c>
      <c r="E17" s="202"/>
    </row>
    <row r="18" spans="1:5" ht="63.75">
      <c r="A18" s="349"/>
      <c r="B18" s="354"/>
      <c r="C18" s="168">
        <v>50</v>
      </c>
      <c r="D18" s="222" t="s">
        <v>131</v>
      </c>
      <c r="E18" s="202"/>
    </row>
    <row r="19" spans="1:5" ht="89.25">
      <c r="A19" s="349"/>
      <c r="B19" s="354"/>
      <c r="C19" s="168">
        <v>-5784</v>
      </c>
      <c r="D19" s="228" t="s">
        <v>132</v>
      </c>
      <c r="E19" s="202"/>
    </row>
    <row r="20" spans="1:5" ht="132.75" customHeight="1">
      <c r="A20" s="349"/>
      <c r="B20" s="354"/>
      <c r="C20" s="168">
        <v>-15</v>
      </c>
      <c r="D20" s="228" t="s">
        <v>133</v>
      </c>
      <c r="E20" s="202"/>
    </row>
    <row r="21" spans="1:5" ht="38.25" hidden="1">
      <c r="A21" s="225" t="s">
        <v>529</v>
      </c>
      <c r="B21" s="170" t="s">
        <v>392</v>
      </c>
      <c r="C21" s="186"/>
      <c r="D21" s="183"/>
      <c r="E21" s="202"/>
    </row>
    <row r="22" spans="1:5" ht="75" customHeight="1">
      <c r="A22" s="348" t="s">
        <v>530</v>
      </c>
      <c r="B22" s="348" t="s">
        <v>617</v>
      </c>
      <c r="C22" s="186">
        <v>46.5</v>
      </c>
      <c r="D22" s="231" t="s">
        <v>134</v>
      </c>
      <c r="E22" s="202"/>
    </row>
    <row r="23" spans="1:5" ht="102">
      <c r="A23" s="349"/>
      <c r="B23" s="349"/>
      <c r="C23" s="168">
        <v>-2394.6</v>
      </c>
      <c r="D23" s="228" t="s">
        <v>135</v>
      </c>
      <c r="E23" s="202"/>
    </row>
    <row r="24" spans="1:5" ht="90.75" customHeight="1">
      <c r="A24" s="348" t="s">
        <v>531</v>
      </c>
      <c r="B24" s="348" t="s">
        <v>257</v>
      </c>
      <c r="C24" s="267">
        <v>529</v>
      </c>
      <c r="D24" s="231" t="s">
        <v>136</v>
      </c>
      <c r="E24" s="202"/>
    </row>
    <row r="25" spans="1:5" ht="191.25">
      <c r="A25" s="349"/>
      <c r="B25" s="349"/>
      <c r="C25" s="265">
        <v>235</v>
      </c>
      <c r="D25" s="222" t="s">
        <v>137</v>
      </c>
      <c r="E25" s="202"/>
    </row>
    <row r="26" spans="1:5" ht="15.75">
      <c r="A26" s="351" t="s">
        <v>601</v>
      </c>
      <c r="B26" s="352"/>
      <c r="C26" s="205">
        <f>SUM(C8:C25)</f>
        <v>-16878.8</v>
      </c>
      <c r="D26" s="183"/>
      <c r="E26" s="202"/>
    </row>
    <row r="27" spans="1:5" ht="76.5">
      <c r="A27" s="161" t="s">
        <v>533</v>
      </c>
      <c r="B27" s="173" t="s">
        <v>602</v>
      </c>
      <c r="C27" s="265">
        <v>3</v>
      </c>
      <c r="D27" s="222" t="s">
        <v>138</v>
      </c>
      <c r="E27" s="202"/>
    </row>
    <row r="28" spans="1:5" ht="15.75">
      <c r="A28" s="351" t="s">
        <v>618</v>
      </c>
      <c r="B28" s="352"/>
      <c r="C28" s="206">
        <f>SUM(C27:C27)</f>
        <v>3</v>
      </c>
      <c r="D28" s="172"/>
      <c r="E28" s="202"/>
    </row>
    <row r="29" spans="1:5" ht="108.75" customHeight="1">
      <c r="A29" s="148" t="s">
        <v>535</v>
      </c>
      <c r="B29" s="93" t="s">
        <v>269</v>
      </c>
      <c r="C29" s="150">
        <v>-29406.4</v>
      </c>
      <c r="D29" s="151" t="s">
        <v>139</v>
      </c>
      <c r="E29" s="202"/>
    </row>
    <row r="30" spans="1:5" ht="102">
      <c r="A30" s="348" t="s">
        <v>536</v>
      </c>
      <c r="B30" s="348" t="s">
        <v>277</v>
      </c>
      <c r="C30" s="207">
        <v>-18895.2</v>
      </c>
      <c r="D30" s="151" t="s">
        <v>140</v>
      </c>
      <c r="E30" s="202"/>
    </row>
    <row r="31" spans="1:5" ht="180.75" customHeight="1" hidden="1">
      <c r="A31" s="350"/>
      <c r="B31" s="350"/>
      <c r="C31" s="207">
        <v>0</v>
      </c>
      <c r="D31" s="151"/>
      <c r="E31" s="202"/>
    </row>
    <row r="32" spans="1:5" ht="114.75">
      <c r="A32" s="148" t="s">
        <v>537</v>
      </c>
      <c r="B32" s="93" t="s">
        <v>324</v>
      </c>
      <c r="C32" s="207">
        <v>-3049.9</v>
      </c>
      <c r="D32" s="151" t="s">
        <v>141</v>
      </c>
      <c r="E32" s="202"/>
    </row>
    <row r="33" spans="1:5" ht="102">
      <c r="A33" s="348" t="s">
        <v>538</v>
      </c>
      <c r="B33" s="348" t="s">
        <v>282</v>
      </c>
      <c r="C33" s="168">
        <v>-8617.8</v>
      </c>
      <c r="D33" s="151" t="s">
        <v>142</v>
      </c>
      <c r="E33" s="202"/>
    </row>
    <row r="34" spans="1:5" ht="47.25" customHeight="1" hidden="1">
      <c r="A34" s="350"/>
      <c r="B34" s="350"/>
      <c r="C34" s="265">
        <v>0</v>
      </c>
      <c r="D34" s="151"/>
      <c r="E34" s="202"/>
    </row>
    <row r="35" spans="1:5" ht="105.75" customHeight="1">
      <c r="A35" s="226" t="s">
        <v>539</v>
      </c>
      <c r="B35" s="227" t="s">
        <v>365</v>
      </c>
      <c r="C35" s="168">
        <v>-599.7</v>
      </c>
      <c r="D35" s="151" t="s">
        <v>143</v>
      </c>
      <c r="E35" s="202"/>
    </row>
    <row r="36" spans="1:5" ht="161.25" customHeight="1">
      <c r="A36" s="226" t="s">
        <v>540</v>
      </c>
      <c r="B36" s="226" t="s">
        <v>388</v>
      </c>
      <c r="C36" s="168">
        <v>-27</v>
      </c>
      <c r="D36" s="151" t="s">
        <v>144</v>
      </c>
      <c r="E36" s="202"/>
    </row>
    <row r="37" spans="1:5" ht="15.75">
      <c r="A37" s="370" t="s">
        <v>604</v>
      </c>
      <c r="B37" s="371"/>
      <c r="C37" s="171">
        <f>SUM(C29:C36)</f>
        <v>-60596</v>
      </c>
      <c r="D37" s="172"/>
      <c r="E37" s="202"/>
    </row>
    <row r="38" spans="1:5" ht="25.5">
      <c r="A38" s="161" t="s">
        <v>543</v>
      </c>
      <c r="B38" s="173" t="s">
        <v>294</v>
      </c>
      <c r="C38" s="165"/>
      <c r="D38" s="181"/>
      <c r="E38" s="202"/>
    </row>
    <row r="39" spans="1:5" ht="76.5">
      <c r="A39" s="148" t="s">
        <v>544</v>
      </c>
      <c r="B39" s="93" t="s">
        <v>301</v>
      </c>
      <c r="C39" s="170">
        <v>7.1</v>
      </c>
      <c r="D39" s="153" t="s">
        <v>145</v>
      </c>
      <c r="E39" s="202"/>
    </row>
    <row r="40" spans="1:5" ht="15.75">
      <c r="A40" s="351" t="s">
        <v>619</v>
      </c>
      <c r="B40" s="352"/>
      <c r="C40" s="171">
        <f>SUM(C38:C39)</f>
        <v>7.1</v>
      </c>
      <c r="D40" s="172"/>
      <c r="E40" s="202"/>
    </row>
    <row r="41" spans="1:5" ht="15.75">
      <c r="A41" s="148" t="s">
        <v>546</v>
      </c>
      <c r="B41" s="93" t="s">
        <v>396</v>
      </c>
      <c r="C41" s="170"/>
      <c r="D41" s="151"/>
      <c r="E41" s="202"/>
    </row>
    <row r="42" spans="1:5" ht="15.75">
      <c r="A42" s="351" t="s">
        <v>620</v>
      </c>
      <c r="B42" s="352"/>
      <c r="C42" s="171">
        <f>SUM(C41:C41)</f>
        <v>0</v>
      </c>
      <c r="D42" s="172"/>
      <c r="E42" s="202"/>
    </row>
    <row r="43" spans="1:4" ht="12.75">
      <c r="A43" s="359" t="s">
        <v>621</v>
      </c>
      <c r="B43" s="360"/>
      <c r="C43" s="188">
        <f>C5+C7+C26+C28+C37+C40+C42</f>
        <v>-80434.7</v>
      </c>
      <c r="D43" s="189"/>
    </row>
    <row r="46" spans="1:4" ht="25.5">
      <c r="A46" s="145"/>
      <c r="B46" s="157" t="s">
        <v>587</v>
      </c>
      <c r="C46" s="191"/>
      <c r="D46" s="192"/>
    </row>
    <row r="47" spans="1:4" ht="15">
      <c r="A47" s="145"/>
      <c r="B47" s="157" t="s">
        <v>9</v>
      </c>
      <c r="C47" s="191"/>
      <c r="D47" s="192"/>
    </row>
    <row r="48" spans="1:4" ht="15">
      <c r="A48" s="145"/>
      <c r="B48" s="157" t="s">
        <v>8</v>
      </c>
      <c r="C48" s="191">
        <v>0</v>
      </c>
      <c r="D48" s="192"/>
    </row>
    <row r="49" spans="1:3" ht="15">
      <c r="A49" s="145"/>
      <c r="B49" s="157" t="s">
        <v>3</v>
      </c>
      <c r="C49" s="191">
        <f>C12+C39</f>
        <v>873.6</v>
      </c>
    </row>
    <row r="50" spans="1:3" ht="15">
      <c r="A50" s="145"/>
      <c r="B50" s="190" t="s">
        <v>20</v>
      </c>
      <c r="C50" s="156">
        <f>C15+C18</f>
        <v>1515.7</v>
      </c>
    </row>
    <row r="51" spans="1:4" ht="12.75">
      <c r="A51" s="145"/>
      <c r="B51" s="157" t="s">
        <v>37</v>
      </c>
      <c r="C51" s="192">
        <f>C8+C16+C17+C24+C25+C27</f>
        <v>-11653</v>
      </c>
      <c r="D51" s="155" t="s">
        <v>60</v>
      </c>
    </row>
    <row r="52" spans="1:3" ht="12.75">
      <c r="A52" s="145"/>
      <c r="B52" s="190" t="s">
        <v>610</v>
      </c>
      <c r="C52" s="192"/>
    </row>
    <row r="53" spans="1:3" ht="12.75">
      <c r="A53" s="145"/>
      <c r="B53" s="195" t="s">
        <v>613</v>
      </c>
      <c r="C53" s="196"/>
    </row>
    <row r="54" spans="1:3" ht="12.75">
      <c r="A54" s="145"/>
      <c r="B54" s="193" t="s">
        <v>611</v>
      </c>
      <c r="C54" s="194">
        <f>C22</f>
        <v>46.5</v>
      </c>
    </row>
    <row r="55" spans="1:3" ht="12.75">
      <c r="A55" s="145"/>
      <c r="B55" s="190" t="s">
        <v>612</v>
      </c>
      <c r="C55" s="192"/>
    </row>
    <row r="56" spans="1:3" ht="12.75">
      <c r="A56" s="145"/>
      <c r="B56" s="190" t="s">
        <v>622</v>
      </c>
      <c r="C56" s="192"/>
    </row>
    <row r="57" spans="1:3" ht="12.75">
      <c r="A57" s="145"/>
      <c r="B57" s="190" t="s">
        <v>623</v>
      </c>
      <c r="C57" s="192">
        <f>C6+C11+C19+C20+C23+C29+C30+C32+C33+C35+C36</f>
        <v>-71670.5</v>
      </c>
    </row>
    <row r="58" spans="1:3" ht="12.75">
      <c r="A58" s="145"/>
      <c r="B58" s="190" t="s">
        <v>624</v>
      </c>
      <c r="C58" s="192"/>
    </row>
    <row r="59" spans="1:3" ht="15">
      <c r="A59" s="145"/>
      <c r="B59" s="197" t="s">
        <v>616</v>
      </c>
      <c r="C59" s="198">
        <f>SUM(C46:C58)</f>
        <v>-80887.7</v>
      </c>
    </row>
  </sheetData>
  <sheetProtection/>
  <mergeCells count="21">
    <mergeCell ref="A43:B43"/>
    <mergeCell ref="A37:B37"/>
    <mergeCell ref="A40:B40"/>
    <mergeCell ref="A26:B26"/>
    <mergeCell ref="A28:B28"/>
    <mergeCell ref="A30:A31"/>
    <mergeCell ref="A1:D1"/>
    <mergeCell ref="A5:B5"/>
    <mergeCell ref="A7:B7"/>
    <mergeCell ref="A8:A11"/>
    <mergeCell ref="B8:B11"/>
    <mergeCell ref="B12:B20"/>
    <mergeCell ref="B24:B25"/>
    <mergeCell ref="B33:B34"/>
    <mergeCell ref="A12:A20"/>
    <mergeCell ref="A22:A23"/>
    <mergeCell ref="A42:B42"/>
    <mergeCell ref="B30:B31"/>
    <mergeCell ref="A33:A34"/>
    <mergeCell ref="A24:A25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2017-02-16T07:07:09Z</cp:lastPrinted>
  <dcterms:created xsi:type="dcterms:W3CDTF">1996-10-08T23:32:33Z</dcterms:created>
  <dcterms:modified xsi:type="dcterms:W3CDTF">2017-02-16T07:08:47Z</dcterms:modified>
  <cp:category/>
  <cp:version/>
  <cp:contentType/>
  <cp:contentStatus/>
</cp:coreProperties>
</file>